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mc:AlternateContent xmlns:mc="http://schemas.openxmlformats.org/markup-compatibility/2006">
    <mc:Choice Requires="x15">
      <x15ac:absPath xmlns:x15ac="http://schemas.microsoft.com/office/spreadsheetml/2010/11/ac" url="C:\Users\Lenovo-PC\Downloads\"/>
    </mc:Choice>
  </mc:AlternateContent>
  <xr:revisionPtr revIDLastSave="0" documentId="13_ncr:1_{AD376C79-EE9B-4305-90A5-6448A361A242}" xr6:coauthVersionLast="43" xr6:coauthVersionMax="47" xr10:uidLastSave="{00000000-0000-0000-0000-000000000000}"/>
  <bookViews>
    <workbookView xWindow="-120" yWindow="-120" windowWidth="20730" windowHeight="11160" activeTab="1" xr2:uid="{00000000-000D-0000-FFFF-FFFF00000000}"/>
  </bookViews>
  <sheets>
    <sheet name="INSTRUCTIVO" sheetId="1" r:id="rId1"/>
    <sheet name="MATRIZ DE RIESGOS " sheetId="2" r:id="rId2"/>
    <sheet name="MATRIZ DE CALOR INHERENTE" sheetId="3" r:id="rId3"/>
    <sheet name="MATRIZ DE CALOR RESIDUAL" sheetId="4" r:id="rId4"/>
    <sheet name="TABLA DE PROBABILIDAD" sheetId="5" r:id="rId5"/>
    <sheet name="TABLA DE IMPACTO" sheetId="6" r:id="rId6"/>
    <sheet name="TABLA DE VALORACION DE CONTROLE" sheetId="7" r:id="rId7"/>
    <sheet name="Opciones Tratamiento" sheetId="8" state="hidden" r:id="rId8"/>
    <sheet name="Hoja1" sheetId="9" state="hidden" r:id="rId9"/>
  </sheets>
  <externalReferences>
    <externalReference r:id="rId10"/>
  </externalReference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13" roundtripDataSignature="AMtx7mi/S/2mma3AKfxQbcHSKc8bkO7N8A=="/>
    </ext>
  </extLst>
</workbook>
</file>

<file path=xl/calcChain.xml><?xml version="1.0" encoding="utf-8"?>
<calcChain xmlns="http://schemas.openxmlformats.org/spreadsheetml/2006/main">
  <c r="H22" i="2" l="1"/>
  <c r="H28" i="2"/>
  <c r="Q18" i="2" l="1"/>
  <c r="T10" i="2"/>
  <c r="T11" i="2"/>
  <c r="T12" i="2"/>
  <c r="Q10" i="2"/>
  <c r="Q11" i="2"/>
  <c r="F221" i="6"/>
  <c r="B221" i="6"/>
  <c r="K22" i="2" s="1"/>
  <c r="L22" i="2" s="1"/>
  <c r="M22" i="2" s="1"/>
  <c r="F220" i="6"/>
  <c r="F219" i="6"/>
  <c r="F218" i="6"/>
  <c r="F217" i="6"/>
  <c r="F216" i="6"/>
  <c r="F215" i="6"/>
  <c r="F214" i="6"/>
  <c r="F213" i="6"/>
  <c r="F212" i="6"/>
  <c r="F211" i="6"/>
  <c r="H210" i="6"/>
  <c r="F210" i="6"/>
  <c r="Q68" i="2"/>
  <c r="Q69" i="2"/>
  <c r="X69" i="2"/>
  <c r="Y69" i="2"/>
  <c r="AB69" i="2"/>
  <c r="AA69" i="2" s="1"/>
  <c r="Q67" i="2"/>
  <c r="AB68" i="2"/>
  <c r="AA68" i="2" s="1"/>
  <c r="Q66" i="2"/>
  <c r="X67" i="2"/>
  <c r="Y67" i="2"/>
  <c r="Q65" i="2"/>
  <c r="AB66" i="2" s="1"/>
  <c r="AA66" i="2"/>
  <c r="Q64" i="2"/>
  <c r="X65" i="2"/>
  <c r="Y65" i="2" s="1"/>
  <c r="X64" i="2"/>
  <c r="Y64" i="2" s="1"/>
  <c r="AB64" i="2"/>
  <c r="AA64" i="2"/>
  <c r="AH55" i="4"/>
  <c r="V55" i="4"/>
  <c r="J55" i="4"/>
  <c r="Q62" i="2"/>
  <c r="Q63" i="2"/>
  <c r="X63" i="2"/>
  <c r="Y63" i="2"/>
  <c r="AB63" i="2"/>
  <c r="AA63" i="2" s="1"/>
  <c r="Q61" i="2"/>
  <c r="AB62" i="2"/>
  <c r="AA62" i="2" s="1"/>
  <c r="Q60" i="2"/>
  <c r="X61" i="2"/>
  <c r="Y61" i="2"/>
  <c r="Q59" i="2"/>
  <c r="AB60" i="2" s="1"/>
  <c r="AA60" i="2"/>
  <c r="Q58" i="2"/>
  <c r="X59" i="2"/>
  <c r="Y59" i="2" s="1"/>
  <c r="X58" i="2"/>
  <c r="Y58" i="2" s="1"/>
  <c r="AB58" i="2"/>
  <c r="AA58" i="2"/>
  <c r="AH54" i="4"/>
  <c r="V54" i="4"/>
  <c r="J54" i="4"/>
  <c r="Q56" i="2"/>
  <c r="Q57" i="2"/>
  <c r="X57" i="2"/>
  <c r="Y57" i="2"/>
  <c r="AB57" i="2"/>
  <c r="AA57" i="2" s="1"/>
  <c r="Q55" i="2"/>
  <c r="AB56" i="2"/>
  <c r="AA56" i="2" s="1"/>
  <c r="Q54" i="2"/>
  <c r="X55" i="2"/>
  <c r="Y55" i="2"/>
  <c r="Q53" i="2"/>
  <c r="AB54" i="2" s="1"/>
  <c r="AA54" i="2" s="1"/>
  <c r="Q52" i="2"/>
  <c r="X53" i="2"/>
  <c r="Y53" i="2" s="1"/>
  <c r="X52" i="2"/>
  <c r="Y52" i="2" s="1"/>
  <c r="AB52" i="2"/>
  <c r="AA52" i="2"/>
  <c r="AH53" i="4"/>
  <c r="V53" i="4"/>
  <c r="J53" i="4"/>
  <c r="Q50" i="2"/>
  <c r="Q51" i="2"/>
  <c r="X51" i="2"/>
  <c r="Y51" i="2"/>
  <c r="AB51" i="2"/>
  <c r="AA51" i="2" s="1"/>
  <c r="Q49" i="2"/>
  <c r="AB50" i="2"/>
  <c r="AA50" i="2" s="1"/>
  <c r="Q48" i="2"/>
  <c r="X49" i="2"/>
  <c r="Y49" i="2"/>
  <c r="Q47" i="2"/>
  <c r="X48" i="2" s="1"/>
  <c r="Y48" i="2" s="1"/>
  <c r="Q46" i="2"/>
  <c r="X47" i="2"/>
  <c r="Y47" i="2" s="1"/>
  <c r="X46" i="2"/>
  <c r="Y46" i="2" s="1"/>
  <c r="AB46" i="2"/>
  <c r="AA46" i="2"/>
  <c r="AH52" i="4"/>
  <c r="V52" i="4"/>
  <c r="J52" i="4"/>
  <c r="Q44" i="2"/>
  <c r="Q45" i="2"/>
  <c r="AB45" i="2" s="1"/>
  <c r="AA45" i="2" s="1"/>
  <c r="X45" i="2"/>
  <c r="Y45" i="2"/>
  <c r="Q43" i="2"/>
  <c r="X44" i="2" s="1"/>
  <c r="Y44" i="2" s="1"/>
  <c r="Q42" i="2"/>
  <c r="X43" i="2"/>
  <c r="Y43" i="2" s="1"/>
  <c r="Q41" i="2"/>
  <c r="X42" i="2" s="1"/>
  <c r="Y42" i="2" s="1"/>
  <c r="AB42" i="2"/>
  <c r="AA42" i="2" s="1"/>
  <c r="AD51" i="4" s="1"/>
  <c r="Q40" i="2"/>
  <c r="AB41" i="2" s="1"/>
  <c r="AA41" i="2" s="1"/>
  <c r="X41" i="2"/>
  <c r="Y41" i="2"/>
  <c r="X40" i="2"/>
  <c r="Y40" i="2" s="1"/>
  <c r="AB40" i="2"/>
  <c r="AA40" i="2"/>
  <c r="O51" i="4"/>
  <c r="Q38" i="2"/>
  <c r="Q39" i="2"/>
  <c r="AB39" i="2" s="1"/>
  <c r="AA39" i="2" s="1"/>
  <c r="X39" i="2"/>
  <c r="Y39" i="2" s="1"/>
  <c r="AM50" i="4"/>
  <c r="Q37" i="2"/>
  <c r="X38" i="2" s="1"/>
  <c r="Y38" i="2"/>
  <c r="Q36" i="2"/>
  <c r="AB37" i="2" s="1"/>
  <c r="X37" i="2"/>
  <c r="Y37" i="2" s="1"/>
  <c r="AA37" i="2"/>
  <c r="Q35" i="2"/>
  <c r="X36" i="2" s="1"/>
  <c r="Y36" i="2" s="1"/>
  <c r="AB36" i="2"/>
  <c r="AA36" i="2" s="1"/>
  <c r="Q34" i="2"/>
  <c r="AB35" i="2" s="1"/>
  <c r="AA35" i="2" s="1"/>
  <c r="AB34" i="2"/>
  <c r="AA34" i="2" s="1"/>
  <c r="AE50" i="4"/>
  <c r="O50" i="4"/>
  <c r="Q32" i="2"/>
  <c r="Q33" i="2"/>
  <c r="AB33" i="2" s="1"/>
  <c r="AA33" i="2" s="1"/>
  <c r="Q31" i="2"/>
  <c r="X32" i="2" s="1"/>
  <c r="Y32" i="2" s="1"/>
  <c r="AB32" i="2"/>
  <c r="AA32" i="2"/>
  <c r="Q30" i="2"/>
  <c r="X31" i="2"/>
  <c r="Y31" i="2" s="1"/>
  <c r="S49" i="4" s="1"/>
  <c r="AB31" i="2"/>
  <c r="AA31" i="2" s="1"/>
  <c r="Q29" i="2"/>
  <c r="X30" i="2"/>
  <c r="Y30" i="2" s="1"/>
  <c r="X39" i="4" s="1"/>
  <c r="AB30" i="2"/>
  <c r="AA30" i="2" s="1"/>
  <c r="Q28" i="2"/>
  <c r="X29" i="2"/>
  <c r="Y29" i="2" s="1"/>
  <c r="Q39" i="4" s="1"/>
  <c r="AB29" i="2"/>
  <c r="AA29" i="2" s="1"/>
  <c r="X28" i="2"/>
  <c r="Y28" i="2" s="1"/>
  <c r="AB28" i="2"/>
  <c r="AA28" i="2"/>
  <c r="K49" i="4"/>
  <c r="Q26" i="2"/>
  <c r="Q27" i="2"/>
  <c r="X27" i="2" s="1"/>
  <c r="AB27" i="2"/>
  <c r="AA27" i="2" s="1"/>
  <c r="Q25" i="2"/>
  <c r="X26" i="2"/>
  <c r="Y26" i="2" s="1"/>
  <c r="AF8" i="4" s="1"/>
  <c r="AB26" i="2"/>
  <c r="AA26" i="2" s="1"/>
  <c r="Q24" i="2"/>
  <c r="X25" i="2"/>
  <c r="Y25" i="2" s="1"/>
  <c r="AK48" i="4" s="1"/>
  <c r="AB25" i="2"/>
  <c r="AA25" i="2" s="1"/>
  <c r="Q23" i="2"/>
  <c r="Q22" i="2"/>
  <c r="I22" i="2"/>
  <c r="T22" i="2"/>
  <c r="T23" i="2"/>
  <c r="T24" i="2"/>
  <c r="Q20" i="2"/>
  <c r="X21" i="2" s="1"/>
  <c r="Y21" i="2" s="1"/>
  <c r="Q21" i="2"/>
  <c r="AB21" i="2"/>
  <c r="AA21" i="2" s="1"/>
  <c r="Q19" i="2"/>
  <c r="X19" i="2" s="1"/>
  <c r="Q17" i="2"/>
  <c r="Q16" i="2"/>
  <c r="H16" i="2"/>
  <c r="I16" i="2"/>
  <c r="T16" i="2"/>
  <c r="T17" i="2"/>
  <c r="T20" i="2"/>
  <c r="X20" i="2"/>
  <c r="Y20" i="2" s="1"/>
  <c r="T18" i="2"/>
  <c r="T19" i="2"/>
  <c r="AB20" i="2"/>
  <c r="AA20" i="2" s="1"/>
  <c r="Q14" i="2"/>
  <c r="Q15" i="2"/>
  <c r="Q13" i="2"/>
  <c r="Q12" i="2"/>
  <c r="H10" i="2"/>
  <c r="I10" i="2" s="1"/>
  <c r="T13" i="2"/>
  <c r="T14" i="2"/>
  <c r="T15" i="2"/>
  <c r="AH45" i="4"/>
  <c r="AB45" i="4"/>
  <c r="AA45" i="4"/>
  <c r="V45" i="4"/>
  <c r="P45" i="4"/>
  <c r="J45" i="4"/>
  <c r="AM44" i="4"/>
  <c r="AH44" i="4"/>
  <c r="AG44" i="4"/>
  <c r="AB44" i="4"/>
  <c r="AA44" i="4"/>
  <c r="V44" i="4"/>
  <c r="U44" i="4"/>
  <c r="P44" i="4"/>
  <c r="O44" i="4"/>
  <c r="J44" i="4"/>
  <c r="AM43" i="4"/>
  <c r="AH43" i="4"/>
  <c r="AG43" i="4"/>
  <c r="AB43" i="4"/>
  <c r="AA43" i="4"/>
  <c r="V43" i="4"/>
  <c r="U43" i="4"/>
  <c r="P43" i="4"/>
  <c r="O43" i="4"/>
  <c r="J43" i="4"/>
  <c r="AM42" i="4"/>
  <c r="AH42" i="4"/>
  <c r="AG42" i="4"/>
  <c r="AB42" i="4"/>
  <c r="AA42" i="4"/>
  <c r="V42" i="4"/>
  <c r="U42" i="4"/>
  <c r="P42" i="4"/>
  <c r="O42" i="4"/>
  <c r="J42" i="4"/>
  <c r="AJ41" i="4"/>
  <c r="AH41" i="4"/>
  <c r="AG41" i="4"/>
  <c r="AD41" i="4"/>
  <c r="AC41" i="4"/>
  <c r="AB41" i="4"/>
  <c r="X41" i="4"/>
  <c r="V41" i="4"/>
  <c r="U41" i="4"/>
  <c r="R41" i="4"/>
  <c r="Q41" i="4"/>
  <c r="P41" i="4"/>
  <c r="L41" i="4"/>
  <c r="J41" i="4"/>
  <c r="AM40" i="4"/>
  <c r="AK40" i="4"/>
  <c r="AG40" i="4"/>
  <c r="AE40" i="4"/>
  <c r="AA40" i="4"/>
  <c r="Y40" i="4"/>
  <c r="U40" i="4"/>
  <c r="S40" i="4"/>
  <c r="O40" i="4"/>
  <c r="M40" i="4"/>
  <c r="AK39" i="4"/>
  <c r="AE38" i="4"/>
  <c r="AH35" i="4"/>
  <c r="AB35" i="4"/>
  <c r="V35" i="4"/>
  <c r="P35" i="4"/>
  <c r="J35" i="4"/>
  <c r="AM34" i="4"/>
  <c r="AH34" i="4"/>
  <c r="AG34" i="4"/>
  <c r="AB34" i="4"/>
  <c r="AA34" i="4"/>
  <c r="V34" i="4"/>
  <c r="U34" i="4"/>
  <c r="P34" i="4"/>
  <c r="O34" i="4"/>
  <c r="J34" i="4"/>
  <c r="AM33" i="4"/>
  <c r="AH33" i="4"/>
  <c r="AG33" i="4"/>
  <c r="AB33" i="4"/>
  <c r="AA33" i="4"/>
  <c r="V33" i="4"/>
  <c r="U33" i="4"/>
  <c r="P33" i="4"/>
  <c r="O33" i="4"/>
  <c r="J33" i="4"/>
  <c r="AM32" i="4"/>
  <c r="AH32" i="4"/>
  <c r="AG32" i="4"/>
  <c r="AB32" i="4"/>
  <c r="AA32" i="4"/>
  <c r="V32" i="4"/>
  <c r="U32" i="4"/>
  <c r="P32" i="4"/>
  <c r="O32" i="4"/>
  <c r="J32" i="4"/>
  <c r="AJ31" i="4"/>
  <c r="AH31" i="4"/>
  <c r="AD31" i="4"/>
  <c r="AB31" i="4"/>
  <c r="X31" i="4"/>
  <c r="V31" i="4"/>
  <c r="R31" i="4"/>
  <c r="P31" i="4"/>
  <c r="L31" i="4"/>
  <c r="J31" i="4"/>
  <c r="AM30" i="4"/>
  <c r="AK30" i="4"/>
  <c r="AG30" i="4"/>
  <c r="AE30" i="4"/>
  <c r="AA30" i="4"/>
  <c r="Y30" i="4"/>
  <c r="X30" i="4"/>
  <c r="U30" i="4"/>
  <c r="S30" i="4"/>
  <c r="O30" i="4"/>
  <c r="M30" i="4"/>
  <c r="Y28" i="4"/>
  <c r="AH25" i="4"/>
  <c r="AB25" i="4"/>
  <c r="V25" i="4"/>
  <c r="P25" i="4"/>
  <c r="J25" i="4"/>
  <c r="AM24" i="4"/>
  <c r="AH24" i="4"/>
  <c r="AG24" i="4"/>
  <c r="AB24" i="4"/>
  <c r="AA24" i="4"/>
  <c r="V24" i="4"/>
  <c r="U24" i="4"/>
  <c r="P24" i="4"/>
  <c r="O24" i="4"/>
  <c r="J24" i="4"/>
  <c r="AM23" i="4"/>
  <c r="AH23" i="4"/>
  <c r="AG23" i="4"/>
  <c r="AB23" i="4"/>
  <c r="AA23" i="4"/>
  <c r="V23" i="4"/>
  <c r="U23" i="4"/>
  <c r="P23" i="4"/>
  <c r="O23" i="4"/>
  <c r="J23" i="4"/>
  <c r="AM22" i="4"/>
  <c r="AH22" i="4"/>
  <c r="AG22" i="4"/>
  <c r="AB22" i="4"/>
  <c r="AA22" i="4"/>
  <c r="V22" i="4"/>
  <c r="U22" i="4"/>
  <c r="P22" i="4"/>
  <c r="O22" i="4"/>
  <c r="J22" i="4"/>
  <c r="AM21" i="4"/>
  <c r="AJ21" i="4"/>
  <c r="AI21" i="4"/>
  <c r="AH21" i="4"/>
  <c r="AG21" i="4"/>
  <c r="AD21" i="4"/>
  <c r="AC21" i="4"/>
  <c r="AB21" i="4"/>
  <c r="AA21" i="4"/>
  <c r="X21" i="4"/>
  <c r="W21" i="4"/>
  <c r="V21" i="4"/>
  <c r="U21" i="4"/>
  <c r="R21" i="4"/>
  <c r="Q21" i="4"/>
  <c r="P21" i="4"/>
  <c r="O21" i="4"/>
  <c r="L21" i="4"/>
  <c r="K21" i="4"/>
  <c r="J21" i="4"/>
  <c r="AM20" i="4"/>
  <c r="AK20" i="4"/>
  <c r="AG20" i="4"/>
  <c r="AE20" i="4"/>
  <c r="AA20" i="4"/>
  <c r="Y20" i="4"/>
  <c r="X20" i="4"/>
  <c r="U20" i="4"/>
  <c r="S20" i="4"/>
  <c r="O20" i="4"/>
  <c r="M20" i="4"/>
  <c r="AC19" i="4"/>
  <c r="X19" i="4"/>
  <c r="W19" i="4"/>
  <c r="Q19" i="4"/>
  <c r="K19" i="4"/>
  <c r="AH15" i="4"/>
  <c r="AB15" i="4"/>
  <c r="V15" i="4"/>
  <c r="U15" i="4"/>
  <c r="P15" i="4"/>
  <c r="J15" i="4"/>
  <c r="AM14" i="4"/>
  <c r="AH14" i="4"/>
  <c r="AG14" i="4"/>
  <c r="AB14" i="4"/>
  <c r="AA14" i="4"/>
  <c r="V14" i="4"/>
  <c r="U14" i="4"/>
  <c r="P14" i="4"/>
  <c r="O14" i="4"/>
  <c r="J14" i="4"/>
  <c r="AM13" i="4"/>
  <c r="AH13" i="4"/>
  <c r="AG13" i="4"/>
  <c r="AB13" i="4"/>
  <c r="AA13" i="4"/>
  <c r="V13" i="4"/>
  <c r="U13" i="4"/>
  <c r="P13" i="4"/>
  <c r="O13" i="4"/>
  <c r="J13" i="4"/>
  <c r="AM12" i="4"/>
  <c r="AH12" i="4"/>
  <c r="AG12" i="4"/>
  <c r="AB12" i="4"/>
  <c r="AA12" i="4"/>
  <c r="V12" i="4"/>
  <c r="U12" i="4"/>
  <c r="P12" i="4"/>
  <c r="O12" i="4"/>
  <c r="J12" i="4"/>
  <c r="AM11" i="4"/>
  <c r="AJ11" i="4"/>
  <c r="AI11" i="4"/>
  <c r="AH11" i="4"/>
  <c r="AG11" i="4"/>
  <c r="AD11" i="4"/>
  <c r="AC11" i="4"/>
  <c r="AB11" i="4"/>
  <c r="AA11" i="4"/>
  <c r="X11" i="4"/>
  <c r="W11" i="4"/>
  <c r="V11" i="4"/>
  <c r="U11" i="4"/>
  <c r="R11" i="4"/>
  <c r="Q11" i="4"/>
  <c r="P11" i="4"/>
  <c r="O11" i="4"/>
  <c r="L11" i="4"/>
  <c r="K11" i="4"/>
  <c r="J11" i="4"/>
  <c r="AM10" i="4"/>
  <c r="AK10" i="4"/>
  <c r="AG10" i="4"/>
  <c r="AE10" i="4"/>
  <c r="AA10" i="4"/>
  <c r="Y10" i="4"/>
  <c r="U10" i="4"/>
  <c r="S10" i="4"/>
  <c r="O10" i="4"/>
  <c r="M10" i="4"/>
  <c r="AI9" i="4"/>
  <c r="AC9" i="4"/>
  <c r="W9" i="4"/>
  <c r="R9" i="4"/>
  <c r="Q9" i="4"/>
  <c r="K9" i="4"/>
  <c r="AL44" i="3"/>
  <c r="AJ44" i="3"/>
  <c r="H64" i="2"/>
  <c r="I64" i="2" s="1"/>
  <c r="AF44" i="3"/>
  <c r="AD44" i="3"/>
  <c r="Z44" i="3"/>
  <c r="X44" i="3"/>
  <c r="T44" i="3"/>
  <c r="R44" i="3"/>
  <c r="N44" i="3"/>
  <c r="L44" i="3"/>
  <c r="H58" i="2"/>
  <c r="H52" i="2"/>
  <c r="H46" i="2"/>
  <c r="I46" i="2" s="1"/>
  <c r="H40" i="2"/>
  <c r="I40" i="2" s="1"/>
  <c r="H34" i="2"/>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AC69" i="2"/>
  <c r="Z69" i="2"/>
  <c r="T69" i="2"/>
  <c r="T68" i="2"/>
  <c r="Z67" i="2"/>
  <c r="T67" i="2"/>
  <c r="T66" i="2"/>
  <c r="Z65" i="2"/>
  <c r="T65" i="2"/>
  <c r="AC64" i="2"/>
  <c r="Z64" i="2"/>
  <c r="T64" i="2"/>
  <c r="AC63" i="2"/>
  <c r="Z63" i="2"/>
  <c r="T63" i="2"/>
  <c r="T62" i="2"/>
  <c r="Z61" i="2"/>
  <c r="T61" i="2"/>
  <c r="T60" i="2"/>
  <c r="Z59" i="2"/>
  <c r="T59" i="2"/>
  <c r="AC58" i="2"/>
  <c r="Z58" i="2"/>
  <c r="T58" i="2"/>
  <c r="I58" i="2"/>
  <c r="AC57" i="2"/>
  <c r="Z57" i="2"/>
  <c r="T57" i="2"/>
  <c r="T56" i="2"/>
  <c r="Z55" i="2"/>
  <c r="T55" i="2"/>
  <c r="T54" i="2"/>
  <c r="Z53" i="2"/>
  <c r="T53" i="2"/>
  <c r="AC52" i="2"/>
  <c r="Z52" i="2"/>
  <c r="T52" i="2"/>
  <c r="I52" i="2"/>
  <c r="AC51" i="2"/>
  <c r="Z51" i="2"/>
  <c r="T51" i="2"/>
  <c r="T50" i="2"/>
  <c r="Z49" i="2"/>
  <c r="T49" i="2"/>
  <c r="Z48" i="2"/>
  <c r="T48" i="2"/>
  <c r="Z47" i="2"/>
  <c r="T47" i="2"/>
  <c r="AC46" i="2"/>
  <c r="Z46" i="2"/>
  <c r="T46" i="2"/>
  <c r="AC45" i="2"/>
  <c r="Z45" i="2"/>
  <c r="T45" i="2"/>
  <c r="Z44" i="2"/>
  <c r="T44" i="2"/>
  <c r="Z43" i="2"/>
  <c r="T43" i="2"/>
  <c r="AC42" i="2"/>
  <c r="Z42" i="2"/>
  <c r="T42" i="2"/>
  <c r="AC41" i="2"/>
  <c r="Z41" i="2"/>
  <c r="T41" i="2"/>
  <c r="AC40" i="2"/>
  <c r="Z40" i="2"/>
  <c r="T40" i="2"/>
  <c r="AC39" i="2"/>
  <c r="Z39" i="2"/>
  <c r="T39" i="2"/>
  <c r="Z38" i="2"/>
  <c r="T38" i="2"/>
  <c r="AC37" i="2"/>
  <c r="Z37" i="2"/>
  <c r="T37" i="2"/>
  <c r="AC36" i="2"/>
  <c r="Z36" i="2"/>
  <c r="T36" i="2"/>
  <c r="T35" i="2"/>
  <c r="T34" i="2"/>
  <c r="I34" i="2"/>
  <c r="T33" i="2"/>
  <c r="T32" i="2"/>
  <c r="T31" i="2"/>
  <c r="AC30" i="2"/>
  <c r="T30" i="2"/>
  <c r="AC29" i="2"/>
  <c r="Z29" i="2"/>
  <c r="T29" i="2"/>
  <c r="T28" i="2"/>
  <c r="I28" i="2"/>
  <c r="T27" i="2"/>
  <c r="T26" i="2"/>
  <c r="T25" i="2"/>
  <c r="Z21" i="2"/>
  <c r="T21" i="2"/>
  <c r="Z25" i="2" l="1"/>
  <c r="AC25" i="2"/>
  <c r="AK8" i="4"/>
  <c r="AK18" i="4"/>
  <c r="M28" i="4"/>
  <c r="T18" i="4"/>
  <c r="Y48" i="4"/>
  <c r="M8" i="4"/>
  <c r="Y18" i="4"/>
  <c r="AL28" i="4"/>
  <c r="Y8" i="4"/>
  <c r="AF18" i="4"/>
  <c r="M38" i="4"/>
  <c r="AL8" i="4"/>
  <c r="Z28" i="4"/>
  <c r="AF38" i="4"/>
  <c r="Z26" i="2"/>
  <c r="S8" i="4"/>
  <c r="AE8" i="4"/>
  <c r="M18" i="4"/>
  <c r="Z18" i="4"/>
  <c r="N28" i="4"/>
  <c r="AE28" i="4"/>
  <c r="S38" i="4"/>
  <c r="AK38" i="4"/>
  <c r="N8" i="4"/>
  <c r="Z8" i="4"/>
  <c r="AC26" i="2"/>
  <c r="T8" i="4"/>
  <c r="S18" i="4"/>
  <c r="AE18" i="4"/>
  <c r="S28" i="4"/>
  <c r="AK28" i="4"/>
  <c r="Y38" i="4"/>
  <c r="M48" i="4"/>
  <c r="Y27" i="2"/>
  <c r="O28" i="4" s="1"/>
  <c r="Z27" i="2"/>
  <c r="M29" i="4"/>
  <c r="Z31" i="2"/>
  <c r="AC39" i="4"/>
  <c r="AE9" i="4"/>
  <c r="AK29" i="4"/>
  <c r="S9" i="4"/>
  <c r="S19" i="4"/>
  <c r="AI19" i="4"/>
  <c r="AD39" i="4"/>
  <c r="AE19" i="4"/>
  <c r="S29" i="4"/>
  <c r="M39" i="4"/>
  <c r="Y9" i="4"/>
  <c r="AK9" i="4"/>
  <c r="M19" i="4"/>
  <c r="Y29" i="4"/>
  <c r="S39" i="4"/>
  <c r="AE39" i="4"/>
  <c r="Z28" i="2"/>
  <c r="AC31" i="2"/>
  <c r="M9" i="4"/>
  <c r="Y19" i="4"/>
  <c r="AK19" i="4"/>
  <c r="AE29" i="4"/>
  <c r="Y39" i="4"/>
  <c r="AJ39" i="4"/>
  <c r="AH49" i="4"/>
  <c r="AH39" i="4"/>
  <c r="AB19" i="4"/>
  <c r="V9" i="4"/>
  <c r="J19" i="4"/>
  <c r="AB39" i="4"/>
  <c r="V39" i="4"/>
  <c r="V19" i="4"/>
  <c r="P9" i="4"/>
  <c r="AC28" i="2"/>
  <c r="AB9" i="4"/>
  <c r="P39" i="4"/>
  <c r="J39" i="4"/>
  <c r="AH29" i="4"/>
  <c r="AB29" i="4"/>
  <c r="V29" i="4"/>
  <c r="P29" i="4"/>
  <c r="J29" i="4"/>
  <c r="P19" i="4"/>
  <c r="AH9" i="4"/>
  <c r="J9" i="4"/>
  <c r="AH19" i="4"/>
  <c r="AF19" i="4"/>
  <c r="Z9" i="4"/>
  <c r="AL29" i="4"/>
  <c r="AL19" i="4"/>
  <c r="AF9" i="4"/>
  <c r="AL39" i="4"/>
  <c r="AF39" i="4"/>
  <c r="Z19" i="4"/>
  <c r="T9" i="4"/>
  <c r="AC32" i="2"/>
  <c r="AF29" i="4"/>
  <c r="T29" i="4"/>
  <c r="N19" i="4"/>
  <c r="Z39" i="4"/>
  <c r="T39" i="4"/>
  <c r="T19" i="4"/>
  <c r="AL9" i="4"/>
  <c r="N9" i="4"/>
  <c r="N39" i="4"/>
  <c r="Z29" i="4"/>
  <c r="N29" i="4"/>
  <c r="X9" i="4"/>
  <c r="AD19" i="4"/>
  <c r="Z32" i="2"/>
  <c r="AD9" i="4"/>
  <c r="L19" i="4"/>
  <c r="AJ19" i="4"/>
  <c r="L29" i="4"/>
  <c r="R29" i="4"/>
  <c r="X29" i="4"/>
  <c r="AD29" i="4"/>
  <c r="AJ29" i="4"/>
  <c r="L39" i="4"/>
  <c r="Z30" i="2"/>
  <c r="L9" i="4"/>
  <c r="AJ9" i="4"/>
  <c r="R19" i="4"/>
  <c r="R39" i="4"/>
  <c r="X14" i="2"/>
  <c r="AD40" i="4"/>
  <c r="R40" i="4"/>
  <c r="AJ40" i="4"/>
  <c r="X40" i="4"/>
  <c r="L40" i="4"/>
  <c r="AD20" i="4"/>
  <c r="R20" i="4"/>
  <c r="AG55" i="4"/>
  <c r="U55" i="4"/>
  <c r="O55" i="4"/>
  <c r="AM55" i="4"/>
  <c r="AA55" i="4"/>
  <c r="U45" i="4"/>
  <c r="AG35" i="4"/>
  <c r="U35" i="4"/>
  <c r="AM45" i="4"/>
  <c r="O45" i="4"/>
  <c r="AG45" i="4"/>
  <c r="AM35" i="4"/>
  <c r="AA35" i="4"/>
  <c r="O35" i="4"/>
  <c r="AG15" i="4"/>
  <c r="L10" i="4"/>
  <c r="X10" i="4"/>
  <c r="AJ10" i="4"/>
  <c r="AJ20" i="4"/>
  <c r="AD30" i="4"/>
  <c r="AC49" i="4"/>
  <c r="Q49" i="4"/>
  <c r="W49" i="4"/>
  <c r="AC29" i="4"/>
  <c r="Q29" i="4"/>
  <c r="AI49" i="4"/>
  <c r="AI39" i="4"/>
  <c r="W39" i="4"/>
  <c r="K39" i="4"/>
  <c r="AI29" i="4"/>
  <c r="W29" i="4"/>
  <c r="K29" i="4"/>
  <c r="K51" i="4"/>
  <c r="AC31" i="4"/>
  <c r="Q31" i="4"/>
  <c r="AI41" i="4"/>
  <c r="W41" i="4"/>
  <c r="K41" i="4"/>
  <c r="W51" i="4"/>
  <c r="AI31" i="4"/>
  <c r="W31" i="4"/>
  <c r="K31" i="4"/>
  <c r="O15" i="4"/>
  <c r="AA15" i="4"/>
  <c r="O25" i="4"/>
  <c r="U25" i="4"/>
  <c r="AA25" i="4"/>
  <c r="AG25" i="4"/>
  <c r="AM25" i="4"/>
  <c r="L30" i="4"/>
  <c r="AJ30" i="4"/>
  <c r="R10" i="4"/>
  <c r="AD10" i="4"/>
  <c r="AM15" i="4"/>
  <c r="L20" i="4"/>
  <c r="R30" i="4"/>
  <c r="AL38" i="4"/>
  <c r="N38" i="4"/>
  <c r="AF28" i="4"/>
  <c r="T38" i="4"/>
  <c r="AF48" i="4"/>
  <c r="Z38" i="4"/>
  <c r="T28" i="4"/>
  <c r="AL18" i="4"/>
  <c r="N18" i="4"/>
  <c r="AG51" i="4"/>
  <c r="U51" i="4"/>
  <c r="AM51" i="4"/>
  <c r="AA51" i="4"/>
  <c r="AG31" i="4"/>
  <c r="U31" i="4"/>
  <c r="AM41" i="4"/>
  <c r="AA41" i="4"/>
  <c r="O41" i="4"/>
  <c r="AM31" i="4"/>
  <c r="AA31" i="4"/>
  <c r="O31" i="4"/>
  <c r="Z48" i="4"/>
  <c r="AL48" i="4"/>
  <c r="N48" i="4"/>
  <c r="AE49" i="4"/>
  <c r="AK49" i="4"/>
  <c r="AJ50" i="4"/>
  <c r="AD50" i="4"/>
  <c r="X50" i="4"/>
  <c r="R50" i="4"/>
  <c r="L50" i="4"/>
  <c r="AG50" i="4"/>
  <c r="U50" i="4"/>
  <c r="AA50" i="4"/>
  <c r="AB51" i="4"/>
  <c r="P51" i="4"/>
  <c r="V51" i="4"/>
  <c r="AH51" i="4"/>
  <c r="J51" i="4"/>
  <c r="AG54" i="4"/>
  <c r="U54" i="4"/>
  <c r="O54" i="4"/>
  <c r="AM54" i="4"/>
  <c r="AA54" i="4"/>
  <c r="T48" i="4"/>
  <c r="X22" i="2"/>
  <c r="S48" i="4"/>
  <c r="AE48" i="4"/>
  <c r="AI51" i="4"/>
  <c r="R51" i="4"/>
  <c r="AG53" i="4"/>
  <c r="U53" i="4"/>
  <c r="O53" i="4"/>
  <c r="AM53" i="4"/>
  <c r="AA53" i="4"/>
  <c r="Q55" i="4"/>
  <c r="AD49" i="4"/>
  <c r="R49" i="4"/>
  <c r="AJ49" i="4"/>
  <c r="X49" i="4"/>
  <c r="L49" i="4"/>
  <c r="Y49" i="4"/>
  <c r="M49" i="4"/>
  <c r="AL49" i="4"/>
  <c r="Z49" i="4"/>
  <c r="N49" i="4"/>
  <c r="AF49" i="4"/>
  <c r="T49" i="4"/>
  <c r="Y50" i="4"/>
  <c r="M50" i="4"/>
  <c r="AK50" i="4"/>
  <c r="S50" i="4"/>
  <c r="Z51" i="4"/>
  <c r="AG52" i="4"/>
  <c r="U52" i="4"/>
  <c r="O52" i="4"/>
  <c r="AM52" i="4"/>
  <c r="AA52" i="4"/>
  <c r="AC54" i="4"/>
  <c r="W54" i="4"/>
  <c r="AK54" i="4"/>
  <c r="X15" i="2"/>
  <c r="X16" i="2"/>
  <c r="Y16" i="2" s="1"/>
  <c r="P49" i="4"/>
  <c r="AB49" i="4"/>
  <c r="X33" i="2"/>
  <c r="X34" i="2"/>
  <c r="X35" i="2"/>
  <c r="AB38" i="2"/>
  <c r="AA38" i="2" s="1"/>
  <c r="AF50" i="4" s="1"/>
  <c r="AB44" i="2"/>
  <c r="AA44" i="2" s="1"/>
  <c r="AB48" i="2"/>
  <c r="AA48" i="2" s="1"/>
  <c r="L52" i="4" s="1"/>
  <c r="X50" i="2"/>
  <c r="AB49" i="2"/>
  <c r="AA49" i="2" s="1"/>
  <c r="AK52" i="4" s="1"/>
  <c r="X56" i="2"/>
  <c r="AB55" i="2"/>
  <c r="AA55" i="2" s="1"/>
  <c r="Y53" i="4" s="1"/>
  <c r="X62" i="2"/>
  <c r="AB61" i="2"/>
  <c r="AA61" i="2" s="1"/>
  <c r="M54" i="4" s="1"/>
  <c r="X68" i="2"/>
  <c r="AB67" i="2"/>
  <c r="AA67" i="2" s="1"/>
  <c r="AK55" i="4" s="1"/>
  <c r="AC51" i="4"/>
  <c r="Q51" i="4"/>
  <c r="AL51" i="4"/>
  <c r="AF51" i="4"/>
  <c r="T51" i="4"/>
  <c r="X52" i="4"/>
  <c r="X54" i="2"/>
  <c r="AB53" i="2"/>
  <c r="AA53" i="2" s="1"/>
  <c r="X60" i="2"/>
  <c r="AB59" i="2"/>
  <c r="AA59" i="2" s="1"/>
  <c r="Q54" i="4" s="1"/>
  <c r="X66" i="2"/>
  <c r="AB65" i="2"/>
  <c r="AA65" i="2" s="1"/>
  <c r="X11" i="2"/>
  <c r="J49" i="4"/>
  <c r="V49" i="4"/>
  <c r="N51" i="4"/>
  <c r="AJ51" i="4"/>
  <c r="X51" i="4"/>
  <c r="L51" i="4"/>
  <c r="AB43" i="2"/>
  <c r="AA43" i="2" s="1"/>
  <c r="AB52" i="4"/>
  <c r="P52" i="4"/>
  <c r="AB47" i="2"/>
  <c r="AA47" i="2" s="1"/>
  <c r="W52" i="4" s="1"/>
  <c r="AB53" i="4"/>
  <c r="P53" i="4"/>
  <c r="AB54" i="4"/>
  <c r="P54" i="4"/>
  <c r="AB55" i="4"/>
  <c r="P55" i="4"/>
  <c r="X10" i="2"/>
  <c r="Y19" i="2"/>
  <c r="Z19" i="2"/>
  <c r="AB19" i="2"/>
  <c r="AA19" i="2" s="1"/>
  <c r="Z16" i="2"/>
  <c r="X17" i="2" s="1"/>
  <c r="Z47" i="4"/>
  <c r="AL47" i="4"/>
  <c r="AL37" i="4"/>
  <c r="N37" i="4"/>
  <c r="AL27" i="4"/>
  <c r="N27" i="4"/>
  <c r="AL17" i="4"/>
  <c r="N17" i="4"/>
  <c r="AL7" i="4"/>
  <c r="N7" i="4"/>
  <c r="AC20" i="2"/>
  <c r="T47" i="4"/>
  <c r="AF27" i="4"/>
  <c r="T37" i="4"/>
  <c r="T27" i="4"/>
  <c r="T17" i="4"/>
  <c r="T7" i="4"/>
  <c r="AF37" i="4"/>
  <c r="AF17" i="4"/>
  <c r="AF7" i="4"/>
  <c r="Z37" i="4"/>
  <c r="Z27" i="4"/>
  <c r="Z17" i="4"/>
  <c r="Z7" i="4"/>
  <c r="AG47" i="4"/>
  <c r="U37" i="4"/>
  <c r="U27" i="4"/>
  <c r="U17" i="4"/>
  <c r="U7" i="4"/>
  <c r="AM37" i="4"/>
  <c r="AM17" i="4"/>
  <c r="O17" i="4"/>
  <c r="AM7" i="4"/>
  <c r="O7" i="4"/>
  <c r="O47" i="4"/>
  <c r="AA37" i="4"/>
  <c r="AA27" i="4"/>
  <c r="AA17" i="4"/>
  <c r="AA7" i="4"/>
  <c r="O37" i="4"/>
  <c r="AM27" i="4"/>
  <c r="O27" i="4"/>
  <c r="AA47" i="4"/>
  <c r="AG37" i="4"/>
  <c r="AG27" i="4"/>
  <c r="AG17" i="4"/>
  <c r="AG7" i="4"/>
  <c r="AC21" i="2"/>
  <c r="Z20" i="2"/>
  <c r="AM47" i="4"/>
  <c r="U47" i="4"/>
  <c r="AF47" i="4"/>
  <c r="Y37" i="4"/>
  <c r="M37" i="4"/>
  <c r="Y47" i="4"/>
  <c r="M47" i="4"/>
  <c r="AK7" i="4"/>
  <c r="Y7" i="4"/>
  <c r="AE37" i="4"/>
  <c r="S37" i="4"/>
  <c r="M17" i="4"/>
  <c r="AC19" i="2"/>
  <c r="AK27" i="4"/>
  <c r="Y27" i="4"/>
  <c r="S7" i="4"/>
  <c r="N47" i="4"/>
  <c r="K58" i="2"/>
  <c r="L58" i="2" s="1"/>
  <c r="N10" i="3" s="1"/>
  <c r="K46" i="2"/>
  <c r="L46" i="2" s="1"/>
  <c r="V34" i="3" s="1"/>
  <c r="K64" i="2"/>
  <c r="L64" i="2" s="1"/>
  <c r="AH12" i="3" s="1"/>
  <c r="AF38" i="3"/>
  <c r="T30" i="3"/>
  <c r="T14" i="3"/>
  <c r="Z6" i="3"/>
  <c r="N22" i="2"/>
  <c r="AF22" i="3"/>
  <c r="AL14" i="3"/>
  <c r="N14" i="3"/>
  <c r="T6" i="3"/>
  <c r="Z38" i="3"/>
  <c r="AF30" i="3"/>
  <c r="Z22" i="3"/>
  <c r="AF14" i="3"/>
  <c r="AL6" i="3"/>
  <c r="N6" i="3"/>
  <c r="Z30" i="3"/>
  <c r="T22" i="3"/>
  <c r="Z14" i="3"/>
  <c r="AF6" i="3"/>
  <c r="K28" i="2"/>
  <c r="L28" i="2" s="1"/>
  <c r="AH8" i="3" s="1"/>
  <c r="K40" i="2"/>
  <c r="L40" i="2" s="1"/>
  <c r="AL24" i="3" s="1"/>
  <c r="K52" i="2"/>
  <c r="L52" i="2" s="1"/>
  <c r="L26" i="3" s="1"/>
  <c r="K10" i="2"/>
  <c r="L10" i="2" s="1"/>
  <c r="V14" i="3" s="1"/>
  <c r="K34" i="2"/>
  <c r="L34" i="2" s="1"/>
  <c r="X8" i="3" s="1"/>
  <c r="K16" i="2"/>
  <c r="T38" i="3"/>
  <c r="AL38" i="3"/>
  <c r="N38" i="3"/>
  <c r="AL30" i="3"/>
  <c r="N30" i="3"/>
  <c r="AL22" i="3"/>
  <c r="N22" i="3"/>
  <c r="AB22" i="2"/>
  <c r="O48" i="4" l="1"/>
  <c r="AG48" i="4"/>
  <c r="AM28" i="4"/>
  <c r="U38" i="4"/>
  <c r="AG38" i="4"/>
  <c r="U18" i="4"/>
  <c r="AA38" i="4"/>
  <c r="AM48" i="4"/>
  <c r="U48" i="4"/>
  <c r="AA28" i="4"/>
  <c r="AM38" i="4"/>
  <c r="AG8" i="4"/>
  <c r="O38" i="4"/>
  <c r="AG28" i="4"/>
  <c r="U28" i="4"/>
  <c r="AA18" i="4"/>
  <c r="U8" i="4"/>
  <c r="AG18" i="4"/>
  <c r="O18" i="4"/>
  <c r="AA8" i="4"/>
  <c r="AC27" i="2"/>
  <c r="AA48" i="4"/>
  <c r="AM18" i="4"/>
  <c r="AM8" i="4"/>
  <c r="O8" i="4"/>
  <c r="AE21" i="4"/>
  <c r="M11" i="4"/>
  <c r="AK11" i="4"/>
  <c r="Y11" i="4"/>
  <c r="AI45" i="4"/>
  <c r="K45" i="4"/>
  <c r="AC35" i="4"/>
  <c r="Q35" i="4"/>
  <c r="AC45" i="4"/>
  <c r="AI55" i="4"/>
  <c r="W45" i="4"/>
  <c r="AI35" i="4"/>
  <c r="W35" i="4"/>
  <c r="K35" i="4"/>
  <c r="AC15" i="4"/>
  <c r="Q45" i="4"/>
  <c r="W15" i="4"/>
  <c r="K15" i="4"/>
  <c r="AI25" i="4"/>
  <c r="AC25" i="4"/>
  <c r="W25" i="4"/>
  <c r="Q25" i="4"/>
  <c r="K25" i="4"/>
  <c r="AI15" i="4"/>
  <c r="AC65" i="2"/>
  <c r="Q15" i="4"/>
  <c r="Q23" i="4"/>
  <c r="AI23" i="4"/>
  <c r="K23" i="4"/>
  <c r="AI13" i="4"/>
  <c r="W13" i="4"/>
  <c r="K13" i="4"/>
  <c r="AC53" i="2"/>
  <c r="AC43" i="4"/>
  <c r="AC23" i="4"/>
  <c r="W23" i="4"/>
  <c r="Q13" i="4"/>
  <c r="AC13" i="4"/>
  <c r="AJ52" i="4"/>
  <c r="Y68" i="2"/>
  <c r="Z68" i="2"/>
  <c r="Y56" i="2"/>
  <c r="Z56" i="2"/>
  <c r="AF41" i="4"/>
  <c r="T41" i="4"/>
  <c r="AL41" i="4"/>
  <c r="Z41" i="4"/>
  <c r="N41" i="4"/>
  <c r="AF21" i="4"/>
  <c r="T21" i="4"/>
  <c r="T31" i="4"/>
  <c r="Z21" i="4"/>
  <c r="AF11" i="4"/>
  <c r="T11" i="4"/>
  <c r="Z31" i="4"/>
  <c r="AL21" i="4"/>
  <c r="AF31" i="4"/>
  <c r="AL11" i="4"/>
  <c r="Z11" i="4"/>
  <c r="N11" i="4"/>
  <c r="AC44" i="2"/>
  <c r="AL31" i="4"/>
  <c r="N31" i="4"/>
  <c r="N21" i="4"/>
  <c r="Y33" i="2"/>
  <c r="Z33" i="2"/>
  <c r="Y15" i="2"/>
  <c r="Z15" i="2"/>
  <c r="S55" i="4"/>
  <c r="Y55" i="4"/>
  <c r="AC55" i="4"/>
  <c r="M41" i="4"/>
  <c r="W33" i="4"/>
  <c r="Q43" i="4"/>
  <c r="AI53" i="4"/>
  <c r="AC53" i="4"/>
  <c r="S33" i="4"/>
  <c r="M33" i="4"/>
  <c r="S43" i="4"/>
  <c r="AK53" i="4"/>
  <c r="S21" i="4"/>
  <c r="S31" i="4"/>
  <c r="AE51" i="4"/>
  <c r="AK51" i="4"/>
  <c r="AC42" i="4"/>
  <c r="AI32" i="4"/>
  <c r="W32" i="4"/>
  <c r="K32" i="4"/>
  <c r="W42" i="4"/>
  <c r="Q42" i="4"/>
  <c r="AC32" i="4"/>
  <c r="Q32" i="4"/>
  <c r="K42" i="4"/>
  <c r="W22" i="4"/>
  <c r="AC47" i="2"/>
  <c r="AI42" i="4"/>
  <c r="Q22" i="4"/>
  <c r="AC12" i="4"/>
  <c r="Q12" i="4"/>
  <c r="AI52" i="4"/>
  <c r="AI22" i="4"/>
  <c r="K22" i="4"/>
  <c r="AC22" i="4"/>
  <c r="AI12" i="4"/>
  <c r="W12" i="4"/>
  <c r="K12" i="4"/>
  <c r="Y66" i="2"/>
  <c r="Z66" i="2"/>
  <c r="Y54" i="2"/>
  <c r="Z54" i="2"/>
  <c r="AK44" i="4"/>
  <c r="AE44" i="4"/>
  <c r="M44" i="4"/>
  <c r="AE34" i="4"/>
  <c r="S34" i="4"/>
  <c r="Y44" i="4"/>
  <c r="S44" i="4"/>
  <c r="AK34" i="4"/>
  <c r="Y34" i="4"/>
  <c r="M34" i="4"/>
  <c r="AE24" i="4"/>
  <c r="Y24" i="4"/>
  <c r="AC61" i="2"/>
  <c r="AK14" i="4"/>
  <c r="Y14" i="4"/>
  <c r="M14" i="4"/>
  <c r="AK24" i="4"/>
  <c r="S24" i="4"/>
  <c r="M24" i="4"/>
  <c r="AE14" i="4"/>
  <c r="S14" i="4"/>
  <c r="Y42" i="4"/>
  <c r="S42" i="4"/>
  <c r="AE32" i="4"/>
  <c r="S32" i="4"/>
  <c r="AK42" i="4"/>
  <c r="AE42" i="4"/>
  <c r="M42" i="4"/>
  <c r="AK32" i="4"/>
  <c r="Y32" i="4"/>
  <c r="M32" i="4"/>
  <c r="AK22" i="4"/>
  <c r="S22" i="4"/>
  <c r="M22" i="4"/>
  <c r="AK12" i="4"/>
  <c r="Y12" i="4"/>
  <c r="M12" i="4"/>
  <c r="AC49" i="2"/>
  <c r="AE22" i="4"/>
  <c r="Y22" i="4"/>
  <c r="AE12" i="4"/>
  <c r="S12" i="4"/>
  <c r="N50" i="4"/>
  <c r="Z50" i="4"/>
  <c r="AL40" i="4"/>
  <c r="Z40" i="4"/>
  <c r="N40" i="4"/>
  <c r="T50" i="4"/>
  <c r="AF40" i="4"/>
  <c r="T40" i="4"/>
  <c r="AL20" i="4"/>
  <c r="Z20" i="4"/>
  <c r="N20" i="4"/>
  <c r="AF30" i="4"/>
  <c r="AL10" i="4"/>
  <c r="Z10" i="4"/>
  <c r="N10" i="4"/>
  <c r="Z30" i="4"/>
  <c r="AF20" i="4"/>
  <c r="AC38" i="2"/>
  <c r="T30" i="4"/>
  <c r="T20" i="4"/>
  <c r="AF10" i="4"/>
  <c r="T10" i="4"/>
  <c r="AL30" i="4"/>
  <c r="N30" i="4"/>
  <c r="S54" i="4"/>
  <c r="Y54" i="4"/>
  <c r="AE55" i="4"/>
  <c r="K55" i="4"/>
  <c r="M52" i="4"/>
  <c r="Q52" i="4"/>
  <c r="AI33" i="4"/>
  <c r="Q33" i="4"/>
  <c r="K53" i="4"/>
  <c r="AE11" i="4"/>
  <c r="AE33" i="4"/>
  <c r="Y33" i="4"/>
  <c r="AK43" i="4"/>
  <c r="M53" i="4"/>
  <c r="AK41" i="4"/>
  <c r="AE31" i="4"/>
  <c r="M31" i="4"/>
  <c r="S51" i="4"/>
  <c r="AE17" i="4"/>
  <c r="Y10" i="2"/>
  <c r="Z10" i="2"/>
  <c r="Q44" i="4"/>
  <c r="AI34" i="4"/>
  <c r="W34" i="4"/>
  <c r="K34" i="4"/>
  <c r="AI54" i="4"/>
  <c r="AI44" i="4"/>
  <c r="K44" i="4"/>
  <c r="AC44" i="4"/>
  <c r="AC34" i="4"/>
  <c r="Q34" i="4"/>
  <c r="AI24" i="4"/>
  <c r="K24" i="4"/>
  <c r="AC24" i="4"/>
  <c r="AC14" i="4"/>
  <c r="Q14" i="4"/>
  <c r="AC59" i="2"/>
  <c r="W24" i="4"/>
  <c r="W44" i="4"/>
  <c r="Q24" i="4"/>
  <c r="AI14" i="4"/>
  <c r="W14" i="4"/>
  <c r="K14" i="4"/>
  <c r="AL50" i="4"/>
  <c r="Y62" i="2"/>
  <c r="Z62" i="2"/>
  <c r="Y50" i="2"/>
  <c r="Z50" i="2"/>
  <c r="Y35" i="2"/>
  <c r="Z35" i="2"/>
  <c r="AE54" i="4"/>
  <c r="K54" i="4"/>
  <c r="W55" i="4"/>
  <c r="S52" i="4"/>
  <c r="Y52" i="4"/>
  <c r="AC52" i="4"/>
  <c r="M21" i="4"/>
  <c r="K43" i="4"/>
  <c r="AC33" i="4"/>
  <c r="W53" i="4"/>
  <c r="Y41" i="4"/>
  <c r="Y21" i="4"/>
  <c r="S11" i="4"/>
  <c r="Y43" i="4"/>
  <c r="AK33" i="4"/>
  <c r="S53" i="4"/>
  <c r="S41" i="4"/>
  <c r="Y31" i="4"/>
  <c r="M51" i="4"/>
  <c r="Z11" i="2"/>
  <c r="X12" i="2" s="1"/>
  <c r="Y11" i="2"/>
  <c r="Y60" i="2"/>
  <c r="Z60" i="2"/>
  <c r="AE45" i="4"/>
  <c r="Y45" i="4"/>
  <c r="AK35" i="4"/>
  <c r="Y35" i="4"/>
  <c r="M35" i="4"/>
  <c r="AK45" i="4"/>
  <c r="S45" i="4"/>
  <c r="M45" i="4"/>
  <c r="AE35" i="4"/>
  <c r="S35" i="4"/>
  <c r="AK15" i="4"/>
  <c r="S15" i="4"/>
  <c r="AC67" i="2"/>
  <c r="AK25" i="4"/>
  <c r="AE25" i="4"/>
  <c r="Y25" i="4"/>
  <c r="S25" i="4"/>
  <c r="M25" i="4"/>
  <c r="AE15" i="4"/>
  <c r="Y15" i="4"/>
  <c r="M15" i="4"/>
  <c r="AK23" i="4"/>
  <c r="AE23" i="4"/>
  <c r="M23" i="4"/>
  <c r="AE13" i="4"/>
  <c r="S13" i="4"/>
  <c r="Y23" i="4"/>
  <c r="S23" i="4"/>
  <c r="AK13" i="4"/>
  <c r="M13" i="4"/>
  <c r="AC55" i="2"/>
  <c r="Y13" i="4"/>
  <c r="AD52" i="4"/>
  <c r="AJ42" i="4"/>
  <c r="X42" i="4"/>
  <c r="L42" i="4"/>
  <c r="R42" i="4"/>
  <c r="R52" i="4"/>
  <c r="AD22" i="4"/>
  <c r="R22" i="4"/>
  <c r="AD42" i="4"/>
  <c r="AD12" i="4"/>
  <c r="R12" i="4"/>
  <c r="AJ32" i="4"/>
  <c r="AD32" i="4"/>
  <c r="X32" i="4"/>
  <c r="R32" i="4"/>
  <c r="L32" i="4"/>
  <c r="AJ22" i="4"/>
  <c r="L22" i="4"/>
  <c r="AC48" i="2"/>
  <c r="AJ12" i="4"/>
  <c r="X12" i="4"/>
  <c r="L12" i="4"/>
  <c r="X22" i="4"/>
  <c r="Y34" i="2"/>
  <c r="Z34" i="2"/>
  <c r="M55" i="4"/>
  <c r="Z22" i="2"/>
  <c r="X23" i="2" s="1"/>
  <c r="Y22" i="2"/>
  <c r="AE52" i="4"/>
  <c r="K52" i="4"/>
  <c r="K33" i="4"/>
  <c r="AI43" i="4"/>
  <c r="W43" i="4"/>
  <c r="Q53" i="4"/>
  <c r="AC43" i="2"/>
  <c r="AE43" i="4"/>
  <c r="M43" i="4"/>
  <c r="AE53" i="4"/>
  <c r="AK21" i="4"/>
  <c r="AE41" i="4"/>
  <c r="AK31" i="4"/>
  <c r="Y51" i="4"/>
  <c r="Y14" i="2"/>
  <c r="Z14" i="2"/>
  <c r="L16" i="2"/>
  <c r="AJ22" i="3" s="1"/>
  <c r="AE7" i="4"/>
  <c r="S47" i="4"/>
  <c r="Y17" i="4"/>
  <c r="AK47" i="4"/>
  <c r="S27" i="4"/>
  <c r="S17" i="4"/>
  <c r="AK37" i="4"/>
  <c r="J20" i="3"/>
  <c r="M27" i="4"/>
  <c r="AE47" i="4"/>
  <c r="AK17" i="4"/>
  <c r="M7" i="4"/>
  <c r="AE27" i="4"/>
  <c r="Z17" i="2"/>
  <c r="X18" i="2" s="1"/>
  <c r="Y17" i="2"/>
  <c r="T18" i="3"/>
  <c r="AF42" i="3"/>
  <c r="AL10" i="3"/>
  <c r="N18" i="3"/>
  <c r="T42" i="3"/>
  <c r="N42" i="3"/>
  <c r="N58" i="2"/>
  <c r="AL18" i="3"/>
  <c r="Z42" i="3"/>
  <c r="T10" i="3"/>
  <c r="AL42" i="3"/>
  <c r="Z34" i="3"/>
  <c r="AH28" i="3"/>
  <c r="T40" i="3"/>
  <c r="AF24" i="3"/>
  <c r="AF40" i="3"/>
  <c r="N26" i="3"/>
  <c r="AL26" i="3"/>
  <c r="T26" i="3"/>
  <c r="Z18" i="3"/>
  <c r="AF10" i="3"/>
  <c r="AF34" i="3"/>
  <c r="AF18" i="3"/>
  <c r="AF32" i="3"/>
  <c r="AL32" i="3"/>
  <c r="M58" i="2"/>
  <c r="N34" i="3"/>
  <c r="AL34" i="3"/>
  <c r="T34" i="3"/>
  <c r="Z26" i="3"/>
  <c r="T32" i="3"/>
  <c r="AB26" i="3"/>
  <c r="AH26" i="3"/>
  <c r="P18" i="3"/>
  <c r="P34" i="3"/>
  <c r="J18" i="3"/>
  <c r="J34" i="3"/>
  <c r="V10" i="3"/>
  <c r="V26" i="3"/>
  <c r="J42" i="3"/>
  <c r="AH42" i="3"/>
  <c r="N46" i="2"/>
  <c r="P10" i="3"/>
  <c r="AB18" i="3"/>
  <c r="AB34" i="3"/>
  <c r="AH18" i="3"/>
  <c r="AH34" i="3"/>
  <c r="J10" i="3"/>
  <c r="M46" i="2"/>
  <c r="X40" i="3"/>
  <c r="AB10" i="3"/>
  <c r="P26" i="3"/>
  <c r="V42" i="3"/>
  <c r="J26" i="3"/>
  <c r="P42" i="3"/>
  <c r="AD42" i="3"/>
  <c r="AH10" i="3"/>
  <c r="AH44" i="3"/>
  <c r="AB44" i="3"/>
  <c r="P20" i="3"/>
  <c r="AB12" i="3"/>
  <c r="AH20" i="3"/>
  <c r="N64" i="2"/>
  <c r="AB36" i="3"/>
  <c r="P44" i="3"/>
  <c r="X26" i="3"/>
  <c r="P28" i="3"/>
  <c r="P12" i="3"/>
  <c r="V28" i="3"/>
  <c r="AB40" i="3"/>
  <c r="AB20" i="3"/>
  <c r="V36" i="3"/>
  <c r="AD26" i="3"/>
  <c r="P36" i="3"/>
  <c r="N34" i="2"/>
  <c r="M64" i="2"/>
  <c r="J28" i="3"/>
  <c r="AH36" i="3"/>
  <c r="J12" i="3"/>
  <c r="V44" i="3"/>
  <c r="AB28" i="3"/>
  <c r="L24" i="3"/>
  <c r="L10" i="3"/>
  <c r="R34" i="3"/>
  <c r="L8" i="3"/>
  <c r="V20" i="3"/>
  <c r="V12" i="3"/>
  <c r="J36" i="3"/>
  <c r="J44" i="3"/>
  <c r="AH32" i="3"/>
  <c r="V22" i="3"/>
  <c r="AB14" i="3"/>
  <c r="AD30" i="3"/>
  <c r="AD24" i="3"/>
  <c r="P32" i="3"/>
  <c r="J30" i="3"/>
  <c r="L14" i="3"/>
  <c r="AJ24" i="3"/>
  <c r="AH14" i="3"/>
  <c r="P22" i="3"/>
  <c r="V30" i="3"/>
  <c r="AB24" i="3"/>
  <c r="J24" i="3"/>
  <c r="AB6" i="3"/>
  <c r="AB22" i="3"/>
  <c r="V32" i="3"/>
  <c r="AH16" i="3"/>
  <c r="AH24" i="3"/>
  <c r="P14" i="3"/>
  <c r="AH22" i="3"/>
  <c r="P30" i="3"/>
  <c r="J16" i="3"/>
  <c r="P16" i="3"/>
  <c r="V16" i="3"/>
  <c r="N10" i="2"/>
  <c r="J14" i="3"/>
  <c r="AB42" i="3"/>
  <c r="V18" i="3"/>
  <c r="P40" i="3"/>
  <c r="AB32" i="3"/>
  <c r="V40" i="3"/>
  <c r="P24" i="3"/>
  <c r="V24" i="3"/>
  <c r="J22" i="3"/>
  <c r="AH30" i="3"/>
  <c r="M10" i="2"/>
  <c r="AB10" i="2" s="1"/>
  <c r="AA10" i="2" s="1"/>
  <c r="J40" i="3"/>
  <c r="V8" i="3"/>
  <c r="J32" i="3"/>
  <c r="J8" i="3"/>
  <c r="X6" i="3"/>
  <c r="AD8" i="3"/>
  <c r="AH6" i="3"/>
  <c r="V6" i="3"/>
  <c r="AF26" i="3"/>
  <c r="Z10" i="3"/>
  <c r="L34" i="3"/>
  <c r="R10" i="3"/>
  <c r="AJ10" i="3"/>
  <c r="AJ26" i="3"/>
  <c r="L42" i="3"/>
  <c r="AD34" i="3"/>
  <c r="X42" i="3"/>
  <c r="X10" i="3"/>
  <c r="AD10" i="3"/>
  <c r="R8" i="3"/>
  <c r="AJ8" i="3"/>
  <c r="R16" i="3"/>
  <c r="AD40" i="3"/>
  <c r="AJ40" i="3"/>
  <c r="AL40" i="3"/>
  <c r="Z40" i="3"/>
  <c r="Z32" i="3"/>
  <c r="N24" i="3"/>
  <c r="AL16" i="3"/>
  <c r="N16" i="3"/>
  <c r="AF8" i="3"/>
  <c r="N8" i="3"/>
  <c r="T16" i="3"/>
  <c r="T8" i="3"/>
  <c r="M40" i="2"/>
  <c r="N40" i="3"/>
  <c r="N32" i="3"/>
  <c r="AF16" i="3"/>
  <c r="Z8" i="3"/>
  <c r="N40" i="2"/>
  <c r="T24" i="3"/>
  <c r="AL8" i="3"/>
  <c r="R32" i="3"/>
  <c r="X24" i="3"/>
  <c r="AB30" i="3"/>
  <c r="X18" i="3"/>
  <c r="X34" i="3"/>
  <c r="AJ42" i="3"/>
  <c r="R18" i="3"/>
  <c r="P6" i="3"/>
  <c r="J38" i="3"/>
  <c r="AH38" i="3"/>
  <c r="P38" i="3"/>
  <c r="V38" i="3"/>
  <c r="Z24" i="3"/>
  <c r="R14" i="3"/>
  <c r="AD16" i="3"/>
  <c r="X16" i="3"/>
  <c r="AJ16" i="3"/>
  <c r="M34" i="2"/>
  <c r="AB38" i="3"/>
  <c r="J6" i="3"/>
  <c r="L40" i="3"/>
  <c r="L32" i="3"/>
  <c r="R40" i="3"/>
  <c r="X32" i="3"/>
  <c r="L18" i="3"/>
  <c r="N52" i="2"/>
  <c r="AJ18" i="3"/>
  <c r="AJ34" i="3"/>
  <c r="AD18" i="3"/>
  <c r="R26" i="3"/>
  <c r="Z16" i="3"/>
  <c r="M52" i="2"/>
  <c r="R42" i="3"/>
  <c r="L16" i="3"/>
  <c r="AD32" i="3"/>
  <c r="AJ32" i="3"/>
  <c r="R24" i="3"/>
  <c r="AH40" i="3"/>
  <c r="P8" i="3"/>
  <c r="AB8" i="3"/>
  <c r="AB16" i="3"/>
  <c r="N28" i="2"/>
  <c r="M28" i="2"/>
  <c r="AB24" i="2"/>
  <c r="AA24" i="2" s="1"/>
  <c r="AB23" i="2"/>
  <c r="AA23" i="2" s="1"/>
  <c r="AA22" i="2"/>
  <c r="AJ14" i="3" l="1"/>
  <c r="AD38" i="3"/>
  <c r="X38" i="3"/>
  <c r="AJ38" i="3"/>
  <c r="N16" i="2"/>
  <c r="R38" i="3"/>
  <c r="AD14" i="3"/>
  <c r="L30" i="3"/>
  <c r="AD6" i="3"/>
  <c r="M16" i="2"/>
  <c r="AB16" i="2" s="1"/>
  <c r="AA16" i="2" s="1"/>
  <c r="AB37" i="4" s="1"/>
  <c r="L38" i="3"/>
  <c r="L22" i="3"/>
  <c r="R22" i="3"/>
  <c r="R30" i="3"/>
  <c r="AJ30" i="3"/>
  <c r="R6" i="3"/>
  <c r="AD22" i="3"/>
  <c r="X30" i="3"/>
  <c r="X22" i="3"/>
  <c r="L6" i="3"/>
  <c r="AJ6" i="3"/>
  <c r="X14" i="3"/>
  <c r="Z23" i="2"/>
  <c r="X24" i="2" s="1"/>
  <c r="Y23" i="2"/>
  <c r="W38" i="4" s="1"/>
  <c r="AJ54" i="4"/>
  <c r="X54" i="4"/>
  <c r="L54" i="4"/>
  <c r="AD54" i="4"/>
  <c r="AJ44" i="4"/>
  <c r="X44" i="4"/>
  <c r="L44" i="4"/>
  <c r="R54" i="4"/>
  <c r="AD44" i="4"/>
  <c r="AD34" i="4"/>
  <c r="R34" i="4"/>
  <c r="AD24" i="4"/>
  <c r="R24" i="4"/>
  <c r="AD14" i="4"/>
  <c r="R14" i="4"/>
  <c r="X34" i="4"/>
  <c r="X24" i="4"/>
  <c r="R44" i="4"/>
  <c r="AJ14" i="4"/>
  <c r="X14" i="4"/>
  <c r="L14" i="4"/>
  <c r="AJ34" i="4"/>
  <c r="L34" i="4"/>
  <c r="AJ24" i="4"/>
  <c r="L24" i="4"/>
  <c r="AC60" i="2"/>
  <c r="AL55" i="4"/>
  <c r="AF55" i="4"/>
  <c r="T55" i="4"/>
  <c r="N55" i="4"/>
  <c r="AL45" i="4"/>
  <c r="Z45" i="4"/>
  <c r="N45" i="4"/>
  <c r="AL25" i="4"/>
  <c r="Z25" i="4"/>
  <c r="N25" i="4"/>
  <c r="T45" i="4"/>
  <c r="AF35" i="4"/>
  <c r="T35" i="4"/>
  <c r="AF25" i="4"/>
  <c r="T25" i="4"/>
  <c r="AL35" i="4"/>
  <c r="Z35" i="4"/>
  <c r="N35" i="4"/>
  <c r="T15" i="4"/>
  <c r="AF45" i="4"/>
  <c r="AL15" i="4"/>
  <c r="AF15" i="4"/>
  <c r="AC68" i="2"/>
  <c r="Z55" i="4"/>
  <c r="Z15" i="4"/>
  <c r="N15" i="4"/>
  <c r="AL52" i="4"/>
  <c r="AF52" i="4"/>
  <c r="T52" i="4"/>
  <c r="N52" i="4"/>
  <c r="AF42" i="4"/>
  <c r="T42" i="4"/>
  <c r="Z52" i="4"/>
  <c r="AL42" i="4"/>
  <c r="N42" i="4"/>
  <c r="AL22" i="4"/>
  <c r="Z22" i="4"/>
  <c r="N22" i="4"/>
  <c r="AL32" i="4"/>
  <c r="AF32" i="4"/>
  <c r="Z32" i="4"/>
  <c r="T32" i="4"/>
  <c r="N32" i="4"/>
  <c r="AL12" i="4"/>
  <c r="Z12" i="4"/>
  <c r="N12" i="4"/>
  <c r="AF22" i="4"/>
  <c r="AF12" i="4"/>
  <c r="T12" i="4"/>
  <c r="Z42" i="4"/>
  <c r="T22" i="4"/>
  <c r="AC50" i="2"/>
  <c r="AJ55" i="4"/>
  <c r="X55" i="4"/>
  <c r="L55" i="4"/>
  <c r="AD55" i="4"/>
  <c r="AD45" i="4"/>
  <c r="R45" i="4"/>
  <c r="AD25" i="4"/>
  <c r="R25" i="4"/>
  <c r="R55" i="4"/>
  <c r="X45" i="4"/>
  <c r="AJ35" i="4"/>
  <c r="X35" i="4"/>
  <c r="L35" i="4"/>
  <c r="AJ25" i="4"/>
  <c r="X25" i="4"/>
  <c r="L25" i="4"/>
  <c r="X15" i="4"/>
  <c r="L15" i="4"/>
  <c r="AC66" i="2"/>
  <c r="AD35" i="4"/>
  <c r="R35" i="4"/>
  <c r="AJ15" i="4"/>
  <c r="R15" i="4"/>
  <c r="AJ45" i="4"/>
  <c r="L45" i="4"/>
  <c r="AD15" i="4"/>
  <c r="Y12" i="2"/>
  <c r="Z12" i="2"/>
  <c r="X13" i="2" s="1"/>
  <c r="AL53" i="4"/>
  <c r="AF53" i="4"/>
  <c r="T53" i="4"/>
  <c r="N53" i="4"/>
  <c r="AL43" i="4"/>
  <c r="Z43" i="4"/>
  <c r="N43" i="4"/>
  <c r="Z53" i="4"/>
  <c r="AF43" i="4"/>
  <c r="AF33" i="4"/>
  <c r="AF23" i="4"/>
  <c r="T23" i="4"/>
  <c r="T43" i="4"/>
  <c r="Z33" i="4"/>
  <c r="T33" i="4"/>
  <c r="N33" i="4"/>
  <c r="AF13" i="4"/>
  <c r="T13" i="4"/>
  <c r="AC56" i="2"/>
  <c r="Z23" i="4"/>
  <c r="AL33" i="4"/>
  <c r="AL13" i="4"/>
  <c r="Z13" i="4"/>
  <c r="N13" i="4"/>
  <c r="AL23" i="4"/>
  <c r="N23" i="4"/>
  <c r="AH50" i="4"/>
  <c r="AB50" i="4"/>
  <c r="V50" i="4"/>
  <c r="P50" i="4"/>
  <c r="AH40" i="4"/>
  <c r="V40" i="4"/>
  <c r="J40" i="4"/>
  <c r="AB40" i="4"/>
  <c r="P40" i="4"/>
  <c r="AH20" i="4"/>
  <c r="V20" i="4"/>
  <c r="J20" i="4"/>
  <c r="J50" i="4"/>
  <c r="V30" i="4"/>
  <c r="AB20" i="4"/>
  <c r="AH10" i="4"/>
  <c r="V10" i="4"/>
  <c r="J10" i="4"/>
  <c r="P30" i="4"/>
  <c r="P20" i="4"/>
  <c r="AC34" i="2"/>
  <c r="AH30" i="4"/>
  <c r="J30" i="4"/>
  <c r="AB10" i="4"/>
  <c r="P10" i="4"/>
  <c r="AB30" i="4"/>
  <c r="AC50" i="4"/>
  <c r="Q50" i="4"/>
  <c r="AI50" i="4"/>
  <c r="W50" i="4"/>
  <c r="K50" i="4"/>
  <c r="AI30" i="4"/>
  <c r="W30" i="4"/>
  <c r="K30" i="4"/>
  <c r="AC40" i="4"/>
  <c r="Q40" i="4"/>
  <c r="AC30" i="4"/>
  <c r="Q30" i="4"/>
  <c r="W20" i="4"/>
  <c r="Q20" i="4"/>
  <c r="AI40" i="4"/>
  <c r="K20" i="4"/>
  <c r="AC10" i="4"/>
  <c r="Q10" i="4"/>
  <c r="W40" i="4"/>
  <c r="AC35" i="2"/>
  <c r="K40" i="4"/>
  <c r="AI20" i="4"/>
  <c r="AC20" i="4"/>
  <c r="W10" i="4"/>
  <c r="AI10" i="4"/>
  <c r="K10" i="4"/>
  <c r="AL54" i="4"/>
  <c r="AF54" i="4"/>
  <c r="T54" i="4"/>
  <c r="N54" i="4"/>
  <c r="AF44" i="4"/>
  <c r="T44" i="4"/>
  <c r="Z44" i="4"/>
  <c r="AL34" i="4"/>
  <c r="Z34" i="4"/>
  <c r="N34" i="4"/>
  <c r="Z54" i="4"/>
  <c r="AL24" i="4"/>
  <c r="Z24" i="4"/>
  <c r="N24" i="4"/>
  <c r="T34" i="4"/>
  <c r="AL14" i="4"/>
  <c r="Z14" i="4"/>
  <c r="N14" i="4"/>
  <c r="N44" i="4"/>
  <c r="T24" i="4"/>
  <c r="AC62" i="2"/>
  <c r="AL44" i="4"/>
  <c r="AF34" i="4"/>
  <c r="AF14" i="4"/>
  <c r="T14" i="4"/>
  <c r="AF24" i="4"/>
  <c r="AJ53" i="4"/>
  <c r="X53" i="4"/>
  <c r="L53" i="4"/>
  <c r="AD53" i="4"/>
  <c r="AD43" i="4"/>
  <c r="R43" i="4"/>
  <c r="AJ43" i="4"/>
  <c r="L43" i="4"/>
  <c r="AJ33" i="4"/>
  <c r="AJ23" i="4"/>
  <c r="X23" i="4"/>
  <c r="L23" i="4"/>
  <c r="AJ13" i="4"/>
  <c r="X13" i="4"/>
  <c r="L13" i="4"/>
  <c r="X43" i="4"/>
  <c r="AD33" i="4"/>
  <c r="X33" i="4"/>
  <c r="R33" i="4"/>
  <c r="L33" i="4"/>
  <c r="AD23" i="4"/>
  <c r="AC54" i="2"/>
  <c r="AD13" i="4"/>
  <c r="R13" i="4"/>
  <c r="R53" i="4"/>
  <c r="R23" i="4"/>
  <c r="AM49" i="4"/>
  <c r="AG49" i="4"/>
  <c r="U49" i="4"/>
  <c r="AG29" i="4"/>
  <c r="U29" i="4"/>
  <c r="AM39" i="4"/>
  <c r="AA39" i="4"/>
  <c r="O39" i="4"/>
  <c r="O49" i="4"/>
  <c r="AM29" i="4"/>
  <c r="AA29" i="4"/>
  <c r="O29" i="4"/>
  <c r="AA49" i="4"/>
  <c r="AG39" i="4"/>
  <c r="AG19" i="4"/>
  <c r="U19" i="4"/>
  <c r="AM9" i="4"/>
  <c r="AA9" i="4"/>
  <c r="O9" i="4"/>
  <c r="AC33" i="2"/>
  <c r="U39" i="4"/>
  <c r="AM19" i="4"/>
  <c r="AA19" i="4"/>
  <c r="O19" i="4"/>
  <c r="AG9" i="4"/>
  <c r="U9" i="4"/>
  <c r="Y18" i="2"/>
  <c r="Z18" i="2"/>
  <c r="AB11" i="2"/>
  <c r="AA11" i="2" s="1"/>
  <c r="AH48" i="4"/>
  <c r="V48" i="4"/>
  <c r="J48" i="4"/>
  <c r="V38" i="4"/>
  <c r="AH28" i="4"/>
  <c r="P28" i="4"/>
  <c r="AB18" i="4"/>
  <c r="J18" i="4"/>
  <c r="V8" i="4"/>
  <c r="AH38" i="4"/>
  <c r="AB28" i="4"/>
  <c r="V18" i="4"/>
  <c r="AH8" i="4"/>
  <c r="P8" i="4"/>
  <c r="P38" i="4"/>
  <c r="J28" i="4"/>
  <c r="AH18" i="4"/>
  <c r="AB8" i="4"/>
  <c r="AB38" i="4"/>
  <c r="J8" i="4"/>
  <c r="V28" i="4"/>
  <c r="AC22" i="2"/>
  <c r="AB48" i="4"/>
  <c r="P48" i="4"/>
  <c r="J38" i="4"/>
  <c r="P18" i="4"/>
  <c r="V46" i="4"/>
  <c r="AH36" i="4"/>
  <c r="J36" i="4"/>
  <c r="P26" i="4"/>
  <c r="AB16" i="4"/>
  <c r="AH6" i="4"/>
  <c r="J6" i="4"/>
  <c r="AB46" i="4"/>
  <c r="P36" i="4"/>
  <c r="V26" i="4"/>
  <c r="AH16" i="4"/>
  <c r="J16" i="4"/>
  <c r="P6" i="4"/>
  <c r="AH46" i="4"/>
  <c r="J46" i="4"/>
  <c r="V36" i="4"/>
  <c r="AB26" i="4"/>
  <c r="P16" i="4"/>
  <c r="V6" i="4"/>
  <c r="AC10" i="2"/>
  <c r="AH26" i="4"/>
  <c r="V16" i="4"/>
  <c r="AB6" i="4"/>
  <c r="P46" i="4"/>
  <c r="AB36" i="4"/>
  <c r="J26" i="4"/>
  <c r="AC8" i="4" l="1"/>
  <c r="AC18" i="4"/>
  <c r="Q28" i="4"/>
  <c r="AC38" i="4"/>
  <c r="AI38" i="4"/>
  <c r="Q48" i="4"/>
  <c r="AI28" i="4"/>
  <c r="K8" i="4"/>
  <c r="K28" i="4"/>
  <c r="AC48" i="4"/>
  <c r="K18" i="4"/>
  <c r="AC28" i="4"/>
  <c r="K48" i="4"/>
  <c r="AC23" i="2"/>
  <c r="Q18" i="4"/>
  <c r="Q38" i="4"/>
  <c r="AI48" i="4"/>
  <c r="W18" i="4"/>
  <c r="K38" i="4"/>
  <c r="W48" i="4"/>
  <c r="W8" i="4"/>
  <c r="W28" i="4"/>
  <c r="AI8" i="4"/>
  <c r="Q8" i="4"/>
  <c r="AI18" i="4"/>
  <c r="AB17" i="2"/>
  <c r="AB18" i="2" s="1"/>
  <c r="AA18" i="2" s="1"/>
  <c r="Y13" i="2"/>
  <c r="Z13" i="2"/>
  <c r="Y24" i="2"/>
  <c r="Z24" i="2"/>
  <c r="AB17" i="4"/>
  <c r="V27" i="4"/>
  <c r="P37" i="4"/>
  <c r="P47" i="4"/>
  <c r="J27" i="4"/>
  <c r="J7" i="4"/>
  <c r="V47" i="4"/>
  <c r="AC16" i="2"/>
  <c r="V17" i="4"/>
  <c r="P17" i="4"/>
  <c r="AH27" i="4"/>
  <c r="AB7" i="4"/>
  <c r="P27" i="4"/>
  <c r="AH37" i="4"/>
  <c r="AB27" i="4"/>
  <c r="AH47" i="4"/>
  <c r="AH7" i="4"/>
  <c r="AB47" i="4"/>
  <c r="J47" i="4"/>
  <c r="AH17" i="4"/>
  <c r="V37" i="4"/>
  <c r="J37" i="4"/>
  <c r="J17" i="4"/>
  <c r="V7" i="4"/>
  <c r="AB12" i="2"/>
  <c r="AB14" i="2" s="1"/>
  <c r="P7" i="4"/>
  <c r="AC46" i="4"/>
  <c r="W46" i="4"/>
  <c r="Q46" i="4"/>
  <c r="K46" i="4"/>
  <c r="AI26" i="4"/>
  <c r="AC26" i="4"/>
  <c r="W26" i="4"/>
  <c r="Q26" i="4"/>
  <c r="K26" i="4"/>
  <c r="AI6" i="4"/>
  <c r="AC6" i="4"/>
  <c r="W6" i="4"/>
  <c r="Q6" i="4"/>
  <c r="K6" i="4"/>
  <c r="Q36" i="4"/>
  <c r="AI16" i="4"/>
  <c r="K16" i="4"/>
  <c r="AI46" i="4"/>
  <c r="W36" i="4"/>
  <c r="Q16" i="4"/>
  <c r="AC36" i="4"/>
  <c r="W16" i="4"/>
  <c r="K36" i="4"/>
  <c r="AC11" i="2"/>
  <c r="AI36" i="4"/>
  <c r="AC16" i="4"/>
  <c r="AA17" i="2" l="1"/>
  <c r="W37" i="4" s="1"/>
  <c r="AB13" i="2"/>
  <c r="AA13" i="2" s="1"/>
  <c r="R48" i="4"/>
  <c r="AD28" i="4"/>
  <c r="AD38" i="4"/>
  <c r="AD8" i="4"/>
  <c r="AD18" i="4"/>
  <c r="R28" i="4"/>
  <c r="AJ8" i="4"/>
  <c r="L38" i="4"/>
  <c r="AJ48" i="4"/>
  <c r="L28" i="4"/>
  <c r="X28" i="4"/>
  <c r="L8" i="4"/>
  <c r="X8" i="4"/>
  <c r="X48" i="4"/>
  <c r="AJ38" i="4"/>
  <c r="X18" i="4"/>
  <c r="AJ18" i="4"/>
  <c r="AC24" i="2"/>
  <c r="L48" i="4"/>
  <c r="AD48" i="4"/>
  <c r="R38" i="4"/>
  <c r="R8" i="4"/>
  <c r="R18" i="4"/>
  <c r="AJ28" i="4"/>
  <c r="X38" i="4"/>
  <c r="L18" i="4"/>
  <c r="K7" i="4"/>
  <c r="AC17" i="4"/>
  <c r="K47" i="4"/>
  <c r="AC37" i="4"/>
  <c r="AI47" i="4"/>
  <c r="AA12" i="2"/>
  <c r="R16" i="4" s="1"/>
  <c r="K17" i="4"/>
  <c r="AC27" i="4"/>
  <c r="AC17" i="2"/>
  <c r="AI17" i="4"/>
  <c r="Q37" i="4"/>
  <c r="Q47" i="4"/>
  <c r="W47" i="4"/>
  <c r="W17" i="4"/>
  <c r="AC7" i="4"/>
  <c r="Q17" i="4"/>
  <c r="Q27" i="4"/>
  <c r="AI37" i="4"/>
  <c r="AI7" i="4"/>
  <c r="AC47" i="4"/>
  <c r="W27" i="4"/>
  <c r="K27" i="4"/>
  <c r="AI27" i="4"/>
  <c r="Q7" i="4"/>
  <c r="W7" i="4"/>
  <c r="AD47" i="4"/>
  <c r="L7" i="4"/>
  <c r="R17" i="4"/>
  <c r="L17" i="4"/>
  <c r="X37" i="4"/>
  <c r="X27" i="4"/>
  <c r="AJ7" i="4"/>
  <c r="AJ17" i="4"/>
  <c r="R47" i="4"/>
  <c r="R27" i="4"/>
  <c r="X7" i="4"/>
  <c r="AD7" i="4"/>
  <c r="R7" i="4"/>
  <c r="L47" i="4"/>
  <c r="AJ37" i="4"/>
  <c r="AJ27" i="4"/>
  <c r="X17" i="4"/>
  <c r="AD37" i="4"/>
  <c r="AC18" i="2"/>
  <c r="AD27" i="4"/>
  <c r="X47" i="4"/>
  <c r="AJ47" i="4"/>
  <c r="R37" i="4"/>
  <c r="AD17" i="4"/>
  <c r="L37" i="4"/>
  <c r="L27" i="4"/>
  <c r="AA14" i="2"/>
  <c r="AB15" i="2"/>
  <c r="AA15" i="2" s="1"/>
  <c r="S6" i="4"/>
  <c r="AK6" i="4"/>
  <c r="AK16" i="4"/>
  <c r="Y26" i="4"/>
  <c r="Y36" i="4"/>
  <c r="M46" i="4"/>
  <c r="AE6" i="4"/>
  <c r="S16" i="4"/>
  <c r="S26" i="4"/>
  <c r="AK26" i="4"/>
  <c r="Y46" i="4"/>
  <c r="AK46" i="4"/>
  <c r="AC13" i="2"/>
  <c r="Y6" i="4"/>
  <c r="Y16" i="4"/>
  <c r="M26" i="4"/>
  <c r="M36" i="4"/>
  <c r="AE36" i="4"/>
  <c r="AE46" i="4"/>
  <c r="AE16" i="4"/>
  <c r="AE26" i="4"/>
  <c r="M6" i="4"/>
  <c r="M16" i="4"/>
  <c r="S36" i="4"/>
  <c r="S46" i="4"/>
  <c r="AK36" i="4"/>
  <c r="K37" i="4" l="1"/>
  <c r="L46" i="4"/>
  <c r="AD6" i="4"/>
  <c r="AC12" i="2"/>
  <c r="AJ6" i="4"/>
  <c r="X26" i="4"/>
  <c r="AD46" i="4"/>
  <c r="L36" i="4"/>
  <c r="R46" i="4"/>
  <c r="AD36" i="4"/>
  <c r="AJ46" i="4"/>
  <c r="AD26" i="4"/>
  <c r="AJ16" i="4"/>
  <c r="X16" i="4"/>
  <c r="R36" i="4"/>
  <c r="AD16" i="4"/>
  <c r="L6" i="4"/>
  <c r="R26" i="4"/>
  <c r="X36" i="4"/>
  <c r="L26" i="4"/>
  <c r="X6" i="4"/>
  <c r="AJ36" i="4"/>
  <c r="L16" i="4"/>
  <c r="R6" i="4"/>
  <c r="X46" i="4"/>
  <c r="AJ26" i="4"/>
  <c r="AM46" i="4"/>
  <c r="AM36" i="4"/>
  <c r="AG36" i="4"/>
  <c r="AA36" i="4"/>
  <c r="U36" i="4"/>
  <c r="O36" i="4"/>
  <c r="AM16" i="4"/>
  <c r="AG16" i="4"/>
  <c r="AA16" i="4"/>
  <c r="U16" i="4"/>
  <c r="O16" i="4"/>
  <c r="O46" i="4"/>
  <c r="AG26" i="4"/>
  <c r="AA6" i="4"/>
  <c r="U46" i="4"/>
  <c r="AM26" i="4"/>
  <c r="O26" i="4"/>
  <c r="AG6" i="4"/>
  <c r="AA46" i="4"/>
  <c r="U26" i="4"/>
  <c r="AM6" i="4"/>
  <c r="O6" i="4"/>
  <c r="AC15" i="2"/>
  <c r="AG46" i="4"/>
  <c r="AA26" i="4"/>
  <c r="U6" i="4"/>
  <c r="AF46" i="4"/>
  <c r="Z36" i="4"/>
  <c r="Z26" i="4"/>
  <c r="T16" i="4"/>
  <c r="T6" i="4"/>
  <c r="AL46" i="4"/>
  <c r="N46" i="4"/>
  <c r="AF36" i="4"/>
  <c r="AF26" i="4"/>
  <c r="Z16" i="4"/>
  <c r="Z6" i="4"/>
  <c r="T46" i="4"/>
  <c r="AL36" i="4"/>
  <c r="N36" i="4"/>
  <c r="AL26" i="4"/>
  <c r="N26" i="4"/>
  <c r="AF16" i="4"/>
  <c r="AF6" i="4"/>
  <c r="T36" i="4"/>
  <c r="AL6" i="4"/>
  <c r="N16" i="4"/>
  <c r="AC14" i="2"/>
  <c r="Z46" i="4"/>
  <c r="T26" i="4"/>
  <c r="AL16" i="4"/>
  <c r="N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8" authorId="0" shapeId="0" xr:uid="{00000000-0006-0000-0100-000001000000}">
      <text>
        <r>
          <rPr>
            <sz val="11"/>
            <color rgb="FF000000"/>
            <rFont val="Calibri"/>
            <scheme val="minor"/>
          </rPr>
          <t>======
ID#AAAAkE_IYQo
Calidad    (2022-11-16 15:54:00)
Inicia con Posibilidad de
¿Qué? Impacto
¿Cómo? Causa Inmediata
¿Por qué? Causa Raiz</t>
        </r>
      </text>
    </comment>
    <comment ref="G8" authorId="0" shapeId="0" xr:uid="{00000000-0006-0000-0100-000002000000}">
      <text>
        <r>
          <rPr>
            <sz val="11"/>
            <color rgb="FF000000"/>
            <rFont val="Calibri"/>
            <scheme val="minor"/>
          </rPr>
          <t>======
ID#AAAAkE_IYQs
Calidad    (2022-11-16 15:54:00)
Exposición al riesgo del proceso o actividad que se este analizando</t>
        </r>
      </text>
    </comment>
    <comment ref="P8" authorId="0" shapeId="0" xr:uid="{00000000-0006-0000-0100-000003000000}">
      <text>
        <r>
          <rPr>
            <sz val="11"/>
            <color rgb="FF000000"/>
            <rFont val="Calibri"/>
            <scheme val="minor"/>
          </rPr>
          <t>======
ID#AAAAkE_IYQw
Calidad    (2022-11-16 15:54:00)
Responsable 
Acción
Complemento</t>
        </r>
      </text>
    </comment>
    <comment ref="E16" authorId="0" shapeId="0" xr:uid="{00000000-0006-0000-0100-000004000000}">
      <text>
        <r>
          <rPr>
            <sz val="11"/>
            <color rgb="FF000000"/>
            <rFont val="Calibri"/>
            <scheme val="minor"/>
          </rPr>
          <t>======
ID#AAAAkE_IYQk
Calidad    (2022-11-16 15:54:00)
Acción u omisión
Uso del Poder 
Desviar la gestión de lo público
Beneficio privado</t>
        </r>
      </text>
    </comment>
  </commentList>
  <extLst>
    <ext xmlns:r="http://schemas.openxmlformats.org/officeDocument/2006/relationships" uri="GoogleSheetsCustomDataVersion1">
      <go:sheetsCustomData xmlns:go="http://customooxmlschemas.google.com/" r:id="rId1" roundtripDataSignature="AMtx7mgi53+XpQsF07CP1Vmq9uX+wGBJ4Q=="/>
    </ext>
  </extLst>
</comments>
</file>

<file path=xl/sharedStrings.xml><?xml version="1.0" encoding="utf-8"?>
<sst xmlns="http://schemas.openxmlformats.org/spreadsheetml/2006/main" count="395" uniqueCount="241">
  <si>
    <t>Matriz Mapa de Riesgos</t>
  </si>
  <si>
    <r>
      <rPr>
        <sz val="10"/>
        <color theme="1"/>
        <rFont val="Times New Roman"/>
        <family val="1"/>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Times New Roman"/>
        <family val="1"/>
      </rPr>
      <t>Guía para la Administración del Riesgo y el diseño de controles V5</t>
    </r>
    <r>
      <rPr>
        <sz val="10"/>
        <color theme="1"/>
        <rFont val="Times New Roman"/>
        <family val="1"/>
      </rPr>
      <t>. El formato cuenta con celdas parametrizadas y permite contar con los respectivos mapas de calor para riesgo inherente y riesgo residual.</t>
    </r>
  </si>
  <si>
    <t>Orientaciones Generales</t>
  </si>
  <si>
    <r>
      <rPr>
        <sz val="11"/>
        <color theme="1"/>
        <rFont val="Times New Roman"/>
        <family val="1"/>
      </rPr>
      <t xml:space="preserve">Antes de iniciar con el diligenciamiento de la información en la matriz, se requiere haber avanzado en el análisis del </t>
    </r>
    <r>
      <rPr>
        <b/>
        <sz val="11"/>
        <color theme="1"/>
        <rFont val="Times New Roman"/>
        <family val="1"/>
      </rPr>
      <t>proceso, su objetivo, alcance, actividades clave</t>
    </r>
    <r>
      <rPr>
        <sz val="11"/>
        <color theme="1"/>
        <rFont val="Times New Roman"/>
        <family val="1"/>
      </rPr>
      <t xml:space="preserve">, considere los lineamientos establecidos en el </t>
    </r>
    <r>
      <rPr>
        <b/>
        <sz val="11"/>
        <color rgb="FFE36C09"/>
        <rFont val="Times New Roman"/>
        <family val="1"/>
      </rPr>
      <t>Paso 2: identificación del riesgo</t>
    </r>
    <r>
      <rPr>
        <sz val="11"/>
        <color theme="1"/>
        <rFont val="Times New Roman"/>
        <family val="1"/>
      </rPr>
      <t xml:space="preserve">, donde se explica ampliamente las bases para adelanter este análisis.
Así mismo, considere en el </t>
    </r>
    <r>
      <rPr>
        <b/>
        <sz val="11"/>
        <color rgb="FFE36C09"/>
        <rFont val="Times New Roman"/>
        <family val="1"/>
      </rPr>
      <t>Paso 3: valoración del riesgo</t>
    </r>
    <r>
      <rPr>
        <sz val="11"/>
        <color theme="1"/>
        <rFont val="Times New Roman"/>
        <family val="1"/>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Times New Roman"/>
        <family val="1"/>
      </rPr>
      <t>NOTA:</t>
    </r>
    <r>
      <rPr>
        <sz val="11"/>
        <color theme="1"/>
        <rFont val="Times New Roman"/>
        <family val="1"/>
      </rPr>
      <t xml:space="preserve"> Si lo considera pertinente, es posible agregar hojas de trabajo adicionales al presente formato que permitan incluir la traza de estos análisis.</t>
    </r>
  </si>
  <si>
    <r>
      <rPr>
        <sz val="10"/>
        <color theme="1"/>
        <rFont val="Times New Roman"/>
        <family val="1"/>
      </rPr>
      <t xml:space="preserve">El archivo contiene las siguientes hojas:
-   </t>
    </r>
    <r>
      <rPr>
        <b/>
        <sz val="11"/>
        <color theme="1"/>
        <rFont val="Times New Roman"/>
        <family val="1"/>
      </rPr>
      <t>Hoja 1 Instructivo</t>
    </r>
    <r>
      <rPr>
        <sz val="10"/>
        <color theme="1"/>
        <rFont val="Times New Roman"/>
        <family val="1"/>
      </rPr>
      <t xml:space="preserve">
 -  </t>
    </r>
    <r>
      <rPr>
        <b/>
        <sz val="11"/>
        <color theme="1"/>
        <rFont val="Times New Roman"/>
        <family val="1"/>
      </rPr>
      <t xml:space="preserve">Hoja 2 Mapa Final: </t>
    </r>
    <r>
      <rPr>
        <sz val="10"/>
        <color theme="1"/>
        <rFont val="Times New Roman"/>
        <family val="1"/>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</si>
  <si>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</si>
  <si>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</si>
  <si>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</si>
  <si>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</si>
  <si>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</si>
  <si>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</si>
  <si>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</si>
  <si>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</si>
  <si>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</si>
  <si>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</si>
  <si>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</si>
  <si>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</si>
  <si>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</si>
  <si>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</si>
  <si>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</si>
  <si>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</si>
  <si>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</si>
  <si>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Times New Roman"/>
        <family val="1"/>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Times New Roman"/>
        <family val="1"/>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</si>
  <si>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</si>
  <si>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</si>
  <si>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</si>
  <si>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</si>
  <si>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</si>
  <si>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</si>
  <si>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</si>
  <si>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</si>
  <si>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</si>
  <si>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Times New Roman"/>
        <family val="1"/>
      </rPr>
      <t xml:space="preserve">Recuerde que el control se define como la medida que permite reducir o mitigar un riesgo. Defina el control (es) que atacan la causa raíz del riesgo, considere la estructura explicada en la guía: </t>
    </r>
    <r>
      <rPr>
        <b/>
        <sz val="9"/>
        <color rgb="FFE36C09"/>
        <rFont val="Times New Roman"/>
        <family val="1"/>
      </rPr>
      <t>Responsable de ejecutar el control + Acción + Complemento</t>
    </r>
  </si>
  <si>
    <t>Afectación</t>
  </si>
  <si>
    <t>Esta casilla no se diligencia, depende de la selección en la columna R.</t>
  </si>
  <si>
    <r>
      <rPr>
        <b/>
        <sz val="9"/>
        <color theme="1"/>
        <rFont val="Times New Roman"/>
        <family val="1"/>
      </rPr>
      <t xml:space="preserve">ATRIBUTOS EFICIENCIA
</t>
    </r>
    <r>
      <rPr>
        <sz val="9"/>
        <color theme="1"/>
        <rFont val="Times New Roman"/>
        <family val="1"/>
      </rPr>
      <t>Tipo</t>
    </r>
  </si>
  <si>
    <t>Utilice la lista de despligue que se encuentra parametrizada, le aparecerán las opciones: i)Preventivo, ii)Detectivo, iii)Correctivo.</t>
  </si>
  <si>
    <r>
      <rPr>
        <b/>
        <sz val="9"/>
        <color theme="1"/>
        <rFont val="Times New Roman"/>
        <family val="1"/>
      </rPr>
      <t xml:space="preserve">ATRIBUTOS EFICIENCIA
</t>
    </r>
    <r>
      <rPr>
        <sz val="9"/>
        <color theme="1"/>
        <rFont val="Times New Roman"/>
        <family val="1"/>
      </rPr>
      <t>Implementación</t>
    </r>
  </si>
  <si>
    <t>Utilice la lista de despligue que se encuentra parametrizada, le aparecerán las opciones: i)Automático, ii)Manual.</t>
  </si>
  <si>
    <r>
      <rPr>
        <b/>
        <sz val="9"/>
        <color theme="1"/>
        <rFont val="Times New Roman"/>
        <family val="1"/>
      </rPr>
      <t xml:space="preserve">ATRIBUTOS EFICIENCIA
</t>
    </r>
    <r>
      <rPr>
        <sz val="9"/>
        <color theme="1"/>
        <rFont val="Times New Roman"/>
        <family val="1"/>
      </rPr>
      <t>Implementación</t>
    </r>
  </si>
  <si>
    <r>
      <rPr>
        <b/>
        <sz val="9"/>
        <color theme="1"/>
        <rFont val="Times New Roman"/>
        <family val="1"/>
      </rPr>
      <t xml:space="preserve">ATRIBUTOS EFICIENCIA
</t>
    </r>
    <r>
      <rPr>
        <sz val="9"/>
        <color theme="1"/>
        <rFont val="Times New Roman"/>
        <family val="1"/>
      </rPr>
      <t>Calificación</t>
    </r>
  </si>
  <si>
    <t xml:space="preserve">La matriz automáticamente hará el cálculo para el control analizado (Columna T) </t>
  </si>
  <si>
    <r>
      <rPr>
        <b/>
        <sz val="9"/>
        <color theme="1"/>
        <rFont val="Times New Roman"/>
        <family val="1"/>
      </rPr>
      <t xml:space="preserve">ATRIBUTOS INFORMATIVOS
</t>
    </r>
    <r>
      <rPr>
        <sz val="9"/>
        <color theme="1"/>
        <rFont val="Times New Roman"/>
        <family val="1"/>
      </rPr>
      <t>Documentación</t>
    </r>
  </si>
  <si>
    <t>Utilice la lista de despligue que se encuentra parametrizada, le aparecerán las opciones: i)Documentado, ii)Sin documentar.</t>
  </si>
  <si>
    <r>
      <rPr>
        <b/>
        <sz val="9"/>
        <color theme="1"/>
        <rFont val="Times New Roman"/>
        <family val="1"/>
      </rPr>
      <t xml:space="preserve">ATRIBUTOS INFORMATIVOS
</t>
    </r>
    <r>
      <rPr>
        <sz val="9"/>
        <color theme="1"/>
        <rFont val="Times New Roman"/>
        <family val="1"/>
      </rPr>
      <t>Frecuencia</t>
    </r>
  </si>
  <si>
    <t>Utilice la lista de despligue que se encuentra parametrizada, le aparecerán las opciones: i)Continua, ii)Aleatoria.</t>
  </si>
  <si>
    <r>
      <rPr>
        <b/>
        <sz val="9"/>
        <color theme="1"/>
        <rFont val="Times New Roman"/>
        <family val="1"/>
      </rPr>
      <t xml:space="preserve">ATRIBUTOS INFORMATIVOS
</t>
    </r>
    <r>
      <rPr>
        <sz val="9"/>
        <color theme="1"/>
        <rFont val="Times New Roman"/>
        <family val="1"/>
      </rPr>
      <t>Registro</t>
    </r>
  </si>
  <si>
    <t>Utilice la lista de despligue que se encuentra parametrizada, le aparecerán las opciones: i)Con Registro, ii) Sin Registro.</t>
  </si>
  <si>
    <t>Evaluación del Nivel de Riesgo - Nivel de Riesgo Residual</t>
  </si>
  <si>
    <r>
      <rPr>
        <sz val="9"/>
        <color theme="1"/>
        <rFont val="Times New Roman"/>
        <family val="1"/>
      </rPr>
      <t>La matriz automáticamente hará el cálculo, acorde con el control o controles definidos con sus atributos analizados, lo que permitirá establecer el</t>
    </r>
    <r>
      <rPr>
        <b/>
        <sz val="9"/>
        <color rgb="FFE36C09"/>
        <rFont val="Times New Roman"/>
        <family val="1"/>
      </rPr>
      <t xml:space="preserve"> nivel de riesgo inherente</t>
    </r>
    <r>
      <rPr>
        <sz val="9"/>
        <color theme="1"/>
        <rFont val="Times New Roman"/>
        <family val="1"/>
      </rPr>
      <t xml:space="preserve"> (Columnas Y- Z- AA -AB- AC).</t>
    </r>
  </si>
  <si>
    <t>Tratamiento</t>
  </si>
  <si>
    <t>Utilice la lista de despligue que se encuentra parametrizada, le aparecerán las opciones: i)Aceptar, ii)Evitar, iii)Reducir (compartir), iv)Reducir (mitigar).</t>
  </si>
  <si>
    <r>
      <rPr>
        <b/>
        <sz val="9"/>
        <color theme="1"/>
        <rFont val="Times New Roman"/>
        <family val="1"/>
      </rPr>
      <t xml:space="preserve">Plan de Acción
</t>
    </r>
    <r>
      <rPr>
        <sz val="9"/>
        <color theme="1"/>
        <rFont val="Times New Roman"/>
        <family val="1"/>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</si>
  <si>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</si>
  <si>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</si>
  <si>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</si>
  <si>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3 Matriz de Calor Inherente: </t>
    </r>
    <r>
      <rPr>
        <sz val="11"/>
        <color theme="1"/>
        <rFont val="Times New Roman"/>
        <family val="1"/>
      </rPr>
      <t xml:space="preserve"> En esta hoja, en la medida en que ese diligencia el Mapa Final, se verán reflejados los riesgos en su zona correspondiente. Esta hoja no se diligencia se genera de manera automática.</t>
    </r>
  </si>
  <si>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4 Matriz de Calor Residual: </t>
    </r>
    <r>
      <rPr>
        <sz val="11"/>
        <color theme="1"/>
        <rFont val="Times New Roman"/>
        <family val="1"/>
      </rPr>
      <t>En esta hoja, en la medida en que ese diligencia el Mapa Final, se verán reflejados los riesgos en su zona correspondiente. Esta hoja no se diligencia se genera de manera automática.</t>
    </r>
  </si>
  <si>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5 Tabla de probabilidad: </t>
    </r>
    <r>
      <rPr>
        <sz val="11"/>
        <color theme="1"/>
        <rFont val="Times New Roman"/>
        <family val="1"/>
      </rPr>
      <t>Tabla referente para todos los cálculos (no se diligencia)</t>
    </r>
  </si>
  <si>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6 Tabla de Impacto: </t>
    </r>
    <r>
      <rPr>
        <sz val="11"/>
        <color theme="1"/>
        <rFont val="Times New Roman"/>
        <family val="1"/>
      </rPr>
      <t>Tabla referente para todos los cálculos (no se diligencia)</t>
    </r>
  </si>
  <si>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7 Tabla de Valoración de Controles: </t>
    </r>
    <r>
      <rPr>
        <sz val="11"/>
        <color theme="1"/>
        <rFont val="Times New Roman"/>
        <family val="1"/>
      </rPr>
      <t>Tabla referente para todos los cálculos (no se diligencia)</t>
    </r>
  </si>
  <si>
    <t xml:space="preserve">Formato Mapa Riesgos </t>
  </si>
  <si>
    <t>Proceso/
Subproceso: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</si>
  <si>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</si>
  <si>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</si>
  <si>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</si>
  <si>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</si>
  <si>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</si>
  <si>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</si>
  <si>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</si>
  <si>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</si>
  <si>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</si>
  <si>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</si>
  <si>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</si>
  <si>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</si>
  <si>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</si>
  <si>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</si>
  <si>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</si>
  <si>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</si>
  <si>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</si>
  <si>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</si>
  <si>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</si>
  <si>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</si>
  <si>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</si>
  <si>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</si>
  <si>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</si>
  <si>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</si>
  <si>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</si>
  <si>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</si>
  <si>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</si>
  <si>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</si>
  <si>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</si>
  <si>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</si>
  <si>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Económico y Reputacional</t>
  </si>
  <si>
    <t>Ejecucion y Administracion de procesos</t>
  </si>
  <si>
    <t xml:space="preserve">     El riesgo afecta la imagen de la entidad con algunos usuarios de relevancia frente al logro de los objetivos</t>
  </si>
  <si>
    <t>Detectivo</t>
  </si>
  <si>
    <t>Manual</t>
  </si>
  <si>
    <t>Documentado</t>
  </si>
  <si>
    <t>Continua</t>
  </si>
  <si>
    <t>Con Registro</t>
  </si>
  <si>
    <t>Reducir (mitigar)</t>
  </si>
  <si>
    <t>Preventivo</t>
  </si>
  <si>
    <t>Aceptar</t>
  </si>
  <si>
    <t>Sin Documentar</t>
  </si>
  <si>
    <t>Daños Activos Fisicos</t>
  </si>
  <si>
    <t xml:space="preserve">     Entre 50 y 100 SMLMV </t>
  </si>
  <si>
    <t>Sin Registro</t>
  </si>
  <si>
    <t>Correctivo</t>
  </si>
  <si>
    <t>Reputacional</t>
  </si>
  <si>
    <t>Usuarios, productos y practicas , organizacionales</t>
  </si>
  <si>
    <t xml:space="preserve">     El riesgo afecta la imagen de la entidad internamente, de conocimiento general, nivel interno, de junta dircetiva y accionistas y/o de provedores</t>
  </si>
  <si>
    <t xml:space="preserve">El lider del proceso recluta hojas de vida de </t>
  </si>
  <si>
    <t xml:space="preserve">Ajustar proyecto para Tercerizar el SGC </t>
  </si>
  <si>
    <t>Jefe de la OPGI</t>
  </si>
  <si>
    <t>Aleatoria</t>
  </si>
  <si>
    <r>
      <rPr>
        <b/>
        <sz val="11"/>
        <color rgb="FFE36C09"/>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</si>
  <si>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</si>
  <si>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</si>
  <si>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</si>
  <si>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</si>
  <si>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</si>
  <si>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</si>
  <si>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</si>
  <si>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</si>
  <si>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</si>
  <si>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</si>
  <si>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</si>
  <si>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</si>
  <si>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</si>
  <si>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</si>
  <si>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</si>
  <si>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</si>
  <si>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</si>
  <si>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</si>
  <si>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</si>
  <si>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</si>
  <si>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</si>
  <si>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</si>
  <si>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</si>
  <si>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</si>
  <si>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</si>
  <si>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</si>
  <si>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</si>
  <si>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</si>
  <si>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</si>
  <si>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</si>
  <si>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</si>
  <si>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</si>
  <si>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</si>
  <si>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</si>
  <si>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</si>
  <si>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</si>
  <si>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</si>
  <si>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</si>
  <si>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</si>
  <si>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</si>
  <si>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</si>
  <si>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</si>
  <si>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</si>
  <si>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</si>
  <si>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</si>
  <si>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</si>
  <si>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</si>
  <si>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</si>
  <si>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</si>
  <si>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</si>
  <si>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</si>
  <si>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</si>
  <si>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</si>
  <si>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</si>
  <si>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</si>
  <si>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</si>
  <si>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</si>
  <si>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</si>
  <si>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</si>
  <si>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</si>
  <si>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</si>
  <si>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</si>
  <si>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</si>
  <si>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</si>
  <si>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</si>
  <si>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</si>
  <si>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</si>
  <si>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</si>
  <si>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</si>
  <si>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</si>
  <si>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</si>
  <si>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</si>
  <si>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</si>
  <si>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</si>
  <si>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</si>
  <si>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</si>
  <si>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</si>
  <si>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</si>
  <si>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Times New Roman"/>
        <family val="1"/>
      </rPr>
      <t>*</t>
    </r>
    <r>
      <rPr>
        <b/>
        <sz val="12"/>
        <color rgb="FF000000"/>
        <rFont val="Times New Roman"/>
        <family val="1"/>
      </rPr>
      <t>Atributos de</t>
    </r>
    <r>
      <rPr>
        <b/>
        <sz val="12"/>
        <color rgb="FFE36C09"/>
        <rFont val="Times New Roman"/>
        <family val="1"/>
      </rPr>
      <t xml:space="preserve"> </t>
    </r>
    <r>
      <rPr>
        <b/>
        <sz val="12"/>
        <color rgb="FF000000"/>
        <rFont val="Times New Roman"/>
        <family val="1"/>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</si>
  <si>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</si>
  <si>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</si>
  <si>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</si>
  <si>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</si>
  <si>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</si>
  <si>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</si>
  <si>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</si>
  <si>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rgb="FFE36C09"/>
        <rFont val="Times New Roman"/>
        <family val="1"/>
      </rPr>
      <t>*Nota 1:</t>
    </r>
    <r>
      <rPr>
        <sz val="12"/>
        <color theme="1"/>
        <rFont val="Times New Roman"/>
        <family val="1"/>
      </rPr>
      <t xml:space="preserve"> Los atributos de formalización se recogerán de manera informativa, con el fin de conocer el entorno del control y complementar el análisis con elementos cualitativos; éstos no tienen una incidencia directa en su efectividad. </t>
    </r>
  </si>
  <si>
    <t>Económico</t>
  </si>
  <si>
    <t>Evitar</t>
  </si>
  <si>
    <t>Reducir (compartir)</t>
  </si>
  <si>
    <t>Plan de accion (solo para la opción reducir)</t>
  </si>
  <si>
    <t>Finalizado</t>
  </si>
  <si>
    <t>En curso</t>
  </si>
  <si>
    <t>Fallas Tecnologicas</t>
  </si>
  <si>
    <t>Fraude Externo</t>
  </si>
  <si>
    <t>Fraude Interno</t>
  </si>
  <si>
    <t>Relaciones Laborales</t>
  </si>
  <si>
    <t>Registro Sustancial</t>
  </si>
  <si>
    <t>Registro Material</t>
  </si>
  <si>
    <t>Sin registro</t>
  </si>
  <si>
    <t>Reducir</t>
  </si>
  <si>
    <t>Falta de entrega oportuna de un proceso o procedimiento administrativo derivado de un sistema de información de nivel nacional</t>
  </si>
  <si>
    <t>Falta de personal para asignación de roles y responsabilidades</t>
  </si>
  <si>
    <t>Falta de rotación de personal</t>
  </si>
  <si>
    <t>Falta de integración de sistemas de información</t>
  </si>
  <si>
    <t>Probabilidad de perdida de conocimiento adquirido con la experiencia del cargo y sistemas de información</t>
  </si>
  <si>
    <t>Asitencia técnica por parte del administrador SISMA, NOMINA PENSIONADOS, ACTIVOS</t>
  </si>
  <si>
    <t>Plan de retiro - Plan de bienestar</t>
  </si>
  <si>
    <t>Plan de capacitación</t>
  </si>
  <si>
    <t>Plan de inducción y reinducción</t>
  </si>
  <si>
    <t>Procedimiento entrega de cargos</t>
  </si>
  <si>
    <t>Procedimientos TICS: Procedimiento copias de seguridad - Procedimiento asignación de usuarios en plantaformas</t>
  </si>
  <si>
    <t>Dotación de equiipos tecnologicos</t>
  </si>
  <si>
    <t>Gestión de Talento Humano</t>
  </si>
  <si>
    <t>Gestionar el talento humano de la Gobernación de Nariño, a través del desarrollo adecuado de la selección y atracción del talento, su desempeño y desarrollo, la compensación y beneficios y las relaciones laborales individuales, con el fin de contar con servidores y exservidores públicos satisfechos, que aporten al cumplimiento de los objetivos institucionales.</t>
  </si>
  <si>
    <t>Inicia con la selección e incorporación del talento humano requerido en la Gobernación de Nariño y termina con la ejecución de actividades que aporten a la satisfacción de las necesidades de servidores y ex servidores públicos de manera oportuna y eficaz.</t>
  </si>
  <si>
    <t>El personal encargado de revisar las hojas de vida de ingreso tenga un interes particular.</t>
  </si>
  <si>
    <t>No existe un procedimiento establecido para la revisión de hojas de vida</t>
  </si>
  <si>
    <t>El personal encargado de la revisión de hojas de vida no se encuentra capacitado</t>
  </si>
  <si>
    <t>falta de capación adecuada en temas de corrupción</t>
  </si>
  <si>
    <t xml:space="preserve">capcacitaciones acompañado por la Funcion Publica </t>
  </si>
  <si>
    <t>excel con registro de quien revisa hojas de vida en acompañamiento del DAC constatando la documentación aportada por la Subsecretaria de Talento Humano para la aprobación y creación de contrato.</t>
  </si>
  <si>
    <t>responsable quien revisó la hoja de vida adicional de la firma del supervisor(a).</t>
  </si>
  <si>
    <t>Posibilidad de manipulación en la  documentación anexada en las hojas de vida  para el ingreso de personal  debido a la falta de capacitación en temas de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</si>
</sst>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yyyy"/>
  </numFmts>
  <fonts count="56" x14ac:knownFonts="1">
    <font>
      <sz val="11"/>
      <color rgb="FF000000"/>
      <name val="Calibri"/>
      <scheme val="minor"/>
    </font>
    <font>
      <sz val="11"/>
      <color theme="1"/>
      <name val="Calibri"/>
      <family val="2"/>
    </font>
    <font>
      <b/>
      <sz val="14"/>
      <color theme="1"/>
      <name val="Times New Roman"/>
      <family val="1"/>
    </font>
    <font>
      <sz val="11"/>
      <name val="Calibri"/>
      <family val="2"/>
    </font>
    <font>
      <sz val="10"/>
      <color theme="1"/>
      <name val="Times New Roman"/>
      <family val="1"/>
    </font>
    <font>
      <b/>
      <u/>
      <sz val="11"/>
      <color theme="1"/>
      <name val="Times New Roman"/>
      <family val="1"/>
    </font>
    <font>
      <sz val="11"/>
      <color theme="1"/>
      <name val="Times New Roman"/>
      <family val="1"/>
    </font>
    <font>
      <b/>
      <u/>
      <sz val="11"/>
      <color theme="1"/>
      <name val="Times New Roman"/>
      <family val="1"/>
    </font>
    <font>
      <b/>
      <sz val="11"/>
      <color theme="1"/>
      <name val="Times New Roman"/>
      <family val="1"/>
    </font>
    <font>
      <b/>
      <sz val="10"/>
      <color theme="1"/>
      <name val="Times New Roman"/>
      <family val="1"/>
    </font>
    <font>
      <b/>
      <sz val="9"/>
      <color theme="1"/>
      <name val="Times New Roman"/>
      <family val="1"/>
    </font>
    <font>
      <sz val="9"/>
      <color theme="1"/>
      <name val="Times New Roman"/>
      <family val="1"/>
    </font>
    <font>
      <sz val="10"/>
      <color theme="1"/>
      <name val="Arial Narrow"/>
      <family val="2"/>
    </font>
    <font>
      <b/>
      <sz val="9"/>
      <color theme="1"/>
      <name val="Arial Narrow"/>
      <family val="2"/>
    </font>
    <font>
      <sz val="9"/>
      <color theme="1"/>
      <name val="Arial Narrow"/>
      <family val="2"/>
    </font>
    <font>
      <b/>
      <sz val="22"/>
      <color theme="1"/>
      <name val="Arial Narrow"/>
      <family val="2"/>
    </font>
    <font>
      <sz val="11"/>
      <color theme="1"/>
      <name val="Arial Narrow"/>
      <family val="2"/>
    </font>
    <font>
      <b/>
      <sz val="16"/>
      <color theme="1"/>
      <name val="Arial Narrow"/>
      <family val="2"/>
    </font>
    <font>
      <sz val="14"/>
      <color theme="1"/>
      <name val="Arial Narrow"/>
      <family val="2"/>
    </font>
    <font>
      <b/>
      <sz val="11"/>
      <color theme="1"/>
      <name val="Arial Narrow"/>
      <family val="2"/>
    </font>
    <font>
      <b/>
      <sz val="12"/>
      <color theme="1"/>
      <name val="Times New Roman"/>
      <family val="1"/>
    </font>
    <font>
      <b/>
      <sz val="22"/>
      <color theme="1"/>
      <name val="Times New Roman"/>
      <family val="1"/>
    </font>
    <font>
      <b/>
      <sz val="40"/>
      <color rgb="FF000000"/>
      <name val="Times New Roman"/>
      <family val="1"/>
    </font>
    <font>
      <sz val="28"/>
      <color theme="1"/>
      <name val="Times New Roman"/>
      <family val="1"/>
    </font>
    <font>
      <b/>
      <sz val="28"/>
      <color rgb="FF000000"/>
      <name val="Calibri"/>
      <family val="2"/>
    </font>
    <font>
      <b/>
      <sz val="36"/>
      <color rgb="FF000000"/>
      <name val="Times New Roman"/>
      <family val="1"/>
    </font>
    <font>
      <sz val="16"/>
      <color theme="1"/>
      <name val="Calibri"/>
      <family val="2"/>
    </font>
    <font>
      <sz val="24"/>
      <color theme="1"/>
      <name val="Times New Roman"/>
      <family val="1"/>
    </font>
    <font>
      <b/>
      <sz val="20"/>
      <color theme="1"/>
      <name val="Times New Roman"/>
      <family val="1"/>
    </font>
    <font>
      <b/>
      <sz val="12"/>
      <color rgb="FF000000"/>
      <name val="Calibri"/>
      <family val="2"/>
    </font>
    <font>
      <b/>
      <sz val="24"/>
      <color rgb="FF000000"/>
      <name val="Times New Roman"/>
      <family val="1"/>
    </font>
    <font>
      <b/>
      <sz val="18"/>
      <color rgb="FF000000"/>
      <name val="Calibri"/>
      <family val="2"/>
    </font>
    <font>
      <b/>
      <sz val="18"/>
      <color theme="1"/>
      <name val="Times New Roman"/>
      <family val="1"/>
    </font>
    <font>
      <sz val="18"/>
      <color theme="1"/>
      <name val="Arial"/>
      <family val="2"/>
    </font>
    <font>
      <b/>
      <sz val="20"/>
      <color rgb="FF000000"/>
      <name val="Times New Roman"/>
      <family val="1"/>
    </font>
    <font>
      <sz val="20"/>
      <color rgb="FF000000"/>
      <name val="Times New Roman"/>
      <family val="1"/>
    </font>
    <font>
      <sz val="20"/>
      <color rgb="FFFFFFFF"/>
      <name val="Times New Roman"/>
      <family val="1"/>
    </font>
    <font>
      <b/>
      <sz val="26"/>
      <color theme="1"/>
      <name val="Times New Roman"/>
      <family val="1"/>
    </font>
    <font>
      <sz val="26"/>
      <color rgb="FF000000"/>
      <name val="Times New Roman"/>
      <family val="1"/>
    </font>
    <font>
      <sz val="26"/>
      <color rgb="FFFFFFFF"/>
      <name val="Times New Roman"/>
      <family val="1"/>
    </font>
    <font>
      <sz val="16"/>
      <color rgb="FF000000"/>
      <name val="Arial Narrow"/>
      <family val="2"/>
    </font>
    <font>
      <sz val="16"/>
      <color rgb="FFFF0000"/>
      <name val="Arial Narrow"/>
      <family val="2"/>
    </font>
    <font>
      <sz val="16"/>
      <color rgb="FFFF0000"/>
      <name val="Calibri"/>
      <family val="2"/>
    </font>
    <font>
      <sz val="11"/>
      <color rgb="FFFF0000"/>
      <name val="Calibri"/>
      <family val="2"/>
    </font>
    <font>
      <sz val="11"/>
      <color rgb="FF030303"/>
      <name val="Arial"/>
      <family val="2"/>
    </font>
    <font>
      <sz val="10"/>
      <color theme="1"/>
      <name val="Calibri"/>
      <family val="2"/>
    </font>
    <font>
      <b/>
      <sz val="14"/>
      <color rgb="FF000000"/>
      <name val="Times New Roman"/>
      <family val="1"/>
    </font>
    <font>
      <sz val="12"/>
      <color theme="1"/>
      <name val="Times New Roman"/>
      <family val="1"/>
    </font>
    <font>
      <b/>
      <sz val="12"/>
      <color rgb="FF000000"/>
      <name val="Times New Roman"/>
      <family val="1"/>
    </font>
    <font>
      <sz val="12"/>
      <color rgb="FF000000"/>
      <name val="Times New Roman"/>
      <family val="1"/>
    </font>
    <font>
      <sz val="10"/>
      <color rgb="FF000000"/>
      <name val="Arial Narrow"/>
      <family val="2"/>
    </font>
    <font>
      <b/>
      <sz val="10"/>
      <color rgb="FFE36C09"/>
      <name val="Times New Roman"/>
      <family val="1"/>
    </font>
    <font>
      <b/>
      <sz val="11"/>
      <color rgb="FFE36C09"/>
      <name val="Times New Roman"/>
      <family val="1"/>
    </font>
    <font>
      <b/>
      <sz val="9"/>
      <color rgb="FFE36C09"/>
      <name val="Times New Roman"/>
      <family val="1"/>
    </font>
    <font>
      <b/>
      <sz val="11"/>
      <color rgb="FFE36C09"/>
      <name val="Arial Narrow"/>
      <family val="2"/>
    </font>
    <font>
      <b/>
      <sz val="12"/>
      <color rgb="FFE36C09"/>
      <name val="Times New Roman"/>
      <family val="1"/>
    </font>
  </fonts>
  <fills count="16">
    <fill>
      <patternFill patternType="none"/>
    </fill>
    <fill>
      <patternFill patternType="gray125"/>
    </fill>
    <fill>
      <patternFill patternType="solid">
        <fgColor rgb="FFFABF8F"/>
        <bgColor rgb="FFFABF8F"/>
      </patternFill>
    </fill>
    <fill>
      <patternFill patternType="solid">
        <fgColor rgb="FFFFFF00"/>
        <bgColor rgb="FFFFFF00"/>
      </patternFill>
    </fill>
    <fill>
      <patternFill patternType="solid">
        <fgColor rgb="FFFBD4B4"/>
        <bgColor rgb="FFFBD4B4"/>
      </patternFill>
    </fill>
    <fill>
      <patternFill patternType="solid">
        <fgColor rgb="FFDBE5F1"/>
        <bgColor rgb="FFDBE5F1"/>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s>
  <borders count="97">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ouble">
        <color rgb="FF000000"/>
      </left>
      <right/>
      <top style="double">
        <color rgb="FF000000"/>
      </top>
      <bottom/>
      <diagonal/>
    </border>
    <border>
      <left/>
      <right style="thin">
        <color rgb="FF000000"/>
      </right>
      <top style="double">
        <color rgb="FF000000"/>
      </top>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E36C09"/>
      </left>
      <right/>
      <top style="dotted">
        <color rgb="FFE36C09"/>
      </top>
      <bottom/>
      <diagonal/>
    </border>
    <border>
      <left/>
      <right/>
      <top style="dotted">
        <color rgb="FFE36C09"/>
      </top>
      <bottom/>
      <diagonal/>
    </border>
    <border>
      <left/>
      <right style="dotted">
        <color rgb="FFE36C09"/>
      </right>
      <top style="dotted">
        <color rgb="FFE36C09"/>
      </top>
      <bottom/>
      <diagonal/>
    </border>
    <border>
      <left style="dotted">
        <color rgb="FFE36C09"/>
      </left>
      <right/>
      <top/>
      <bottom style="dotted">
        <color rgb="FFE36C09"/>
      </bottom>
      <diagonal/>
    </border>
    <border>
      <left/>
      <right/>
      <top/>
      <bottom style="dotted">
        <color rgb="FFE36C09"/>
      </bottom>
      <diagonal/>
    </border>
    <border>
      <left/>
      <right style="dotted">
        <color rgb="FFE36C09"/>
      </right>
      <top/>
      <bottom style="dotted">
        <color rgb="FFE36C09"/>
      </bottom>
      <diagonal/>
    </border>
    <border>
      <left style="dotted">
        <color rgb="FFE36C09"/>
      </left>
      <right/>
      <top style="dotted">
        <color rgb="FFE36C09"/>
      </top>
      <bottom style="dotted">
        <color rgb="FFE36C09"/>
      </bottom>
      <diagonal/>
    </border>
    <border>
      <left/>
      <right style="dotted">
        <color rgb="FFE36C09"/>
      </right>
      <top style="dotted">
        <color rgb="FFE36C09"/>
      </top>
      <bottom style="dotted">
        <color rgb="FFE36C09"/>
      </bottom>
      <diagonal/>
    </border>
    <border>
      <left/>
      <right/>
      <top style="dotted">
        <color rgb="FFE36C09"/>
      </top>
      <bottom style="dotted">
        <color rgb="FFE36C09"/>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top/>
      <bottom/>
      <diagonal/>
    </border>
    <border>
      <left style="dotted">
        <color rgb="FFE36C09"/>
      </left>
      <right style="dotted">
        <color rgb="FFE36C09"/>
      </right>
      <top/>
      <bottom style="dotted">
        <color rgb="FFE36C09"/>
      </bottom>
      <diagonal/>
    </border>
    <border>
      <left style="dotted">
        <color rgb="FFE36C09"/>
      </left>
      <right/>
      <top/>
      <bottom style="dotted">
        <color rgb="FFE36C09"/>
      </bottom>
      <diagonal/>
    </border>
    <border>
      <left style="dotted">
        <color rgb="FFE36C09"/>
      </left>
      <right style="dotted">
        <color rgb="FFE36C09"/>
      </right>
      <top style="dotted">
        <color rgb="FFE36C09"/>
      </top>
      <bottom style="dotted">
        <color rgb="FFE36C09"/>
      </bottom>
      <diagonal/>
    </border>
    <border>
      <left style="dotted">
        <color rgb="FFE36C09"/>
      </left>
      <right style="dotted">
        <color rgb="FFE36C09"/>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82">
    <xf numFmtId="0" fontId="0" fillId="0" borderId="0" xfId="0"/>
    <xf numFmtId="0" fontId="1" fillId="0" borderId="0" xfId="0" applyFont="1"/>
    <xf numFmtId="0" fontId="4" fillId="0" borderId="4" xfId="0" applyFont="1" applyBorder="1"/>
    <xf numFmtId="0" fontId="4" fillId="0" borderId="5" xfId="0" applyFont="1" applyBorder="1"/>
    <xf numFmtId="0" fontId="4" fillId="0" borderId="6" xfId="0" applyFont="1" applyBorder="1"/>
    <xf numFmtId="0" fontId="7" fillId="0" borderId="7"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4" fillId="0" borderId="7" xfId="0" applyFont="1" applyBorder="1"/>
    <xf numFmtId="0" fontId="4" fillId="0" borderId="0" xfId="0" applyFont="1"/>
    <xf numFmtId="0" fontId="9" fillId="0" borderId="0" xfId="0" applyFont="1" applyAlignment="1">
      <alignment horizontal="left" vertical="center" wrapText="1"/>
    </xf>
    <xf numFmtId="0" fontId="4" fillId="0" borderId="0" xfId="0" applyFont="1" applyAlignment="1">
      <alignment horizontal="left" vertical="center" wrapText="1"/>
    </xf>
    <xf numFmtId="0" fontId="4" fillId="0" borderId="8" xfId="0" applyFont="1" applyBorder="1"/>
    <xf numFmtId="0" fontId="12" fillId="0" borderId="7" xfId="0" applyFont="1" applyBorder="1"/>
    <xf numFmtId="0" fontId="12" fillId="0" borderId="0" xfId="0" applyFont="1"/>
    <xf numFmtId="0" fontId="12" fillId="0" borderId="8" xfId="0" applyFont="1" applyBorder="1"/>
    <xf numFmtId="0" fontId="13" fillId="0" borderId="0" xfId="0" applyFont="1" applyAlignment="1">
      <alignment horizontal="left" vertical="center" wrapText="1"/>
    </xf>
    <xf numFmtId="0" fontId="14" fillId="0" borderId="0" xfId="0" applyFont="1" applyAlignment="1">
      <alignment horizontal="left" vertical="top" wrapText="1"/>
    </xf>
    <xf numFmtId="0" fontId="12" fillId="0" borderId="28" xfId="0" applyFont="1" applyBorder="1"/>
    <xf numFmtId="0" fontId="12" fillId="0" borderId="29" xfId="0" applyFont="1" applyBorder="1"/>
    <xf numFmtId="0" fontId="12" fillId="0" borderId="30" xfId="0" applyFont="1" applyBorder="1"/>
    <xf numFmtId="0" fontId="16" fillId="0" borderId="0" xfId="0" applyFont="1"/>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xf>
    <xf numFmtId="0" fontId="20" fillId="5" borderId="45" xfId="0" applyFont="1" applyFill="1" applyBorder="1" applyAlignment="1">
      <alignment horizontal="center" vertical="center" textRotation="90"/>
    </xf>
    <xf numFmtId="0" fontId="19" fillId="0" borderId="0" xfId="0" applyFont="1" applyAlignment="1">
      <alignment horizontal="center" vertical="center"/>
    </xf>
    <xf numFmtId="0" fontId="16" fillId="0" borderId="45" xfId="0" applyFont="1" applyBorder="1" applyAlignment="1">
      <alignment horizontal="center" vertical="center"/>
    </xf>
    <xf numFmtId="0" fontId="12" fillId="0" borderId="45" xfId="0" applyFont="1" applyBorder="1" applyAlignment="1">
      <alignment horizontal="left" vertical="center" wrapText="1"/>
    </xf>
    <xf numFmtId="0" fontId="16" fillId="0" borderId="45" xfId="0" applyFont="1" applyBorder="1" applyAlignment="1">
      <alignment horizontal="center" vertical="center" textRotation="90"/>
    </xf>
    <xf numFmtId="9" fontId="16" fillId="0" borderId="45" xfId="0" applyNumberFormat="1" applyFont="1" applyBorder="1" applyAlignment="1">
      <alignment horizontal="center" vertical="center"/>
    </xf>
    <xf numFmtId="164" fontId="16" fillId="0" borderId="45" xfId="0" applyNumberFormat="1" applyFont="1" applyBorder="1" applyAlignment="1">
      <alignment horizontal="center" vertical="center"/>
    </xf>
    <xf numFmtId="0" fontId="19" fillId="0" borderId="45" xfId="0" applyFont="1" applyBorder="1" applyAlignment="1">
      <alignment horizontal="center" vertical="center" textRotation="90" wrapText="1"/>
    </xf>
    <xf numFmtId="9" fontId="16" fillId="0" borderId="40" xfId="0" applyNumberFormat="1" applyFont="1" applyBorder="1" applyAlignment="1">
      <alignment horizontal="center" vertical="center"/>
    </xf>
    <xf numFmtId="0" fontId="19" fillId="0" borderId="45" xfId="0" applyFont="1" applyBorder="1" applyAlignment="1">
      <alignment horizontal="center" vertical="center" textRotation="90"/>
    </xf>
    <xf numFmtId="0" fontId="16" fillId="0" borderId="40" xfId="0" applyFont="1" applyBorder="1" applyAlignment="1">
      <alignment horizontal="center" vertical="center" textRotation="90"/>
    </xf>
    <xf numFmtId="0" fontId="16" fillId="0" borderId="45" xfId="0" applyFont="1" applyBorder="1" applyAlignment="1">
      <alignment horizontal="center" vertical="center" wrapText="1"/>
    </xf>
    <xf numFmtId="165" fontId="16" fillId="0" borderId="45" xfId="0" applyNumberFormat="1" applyFont="1" applyBorder="1" applyAlignment="1">
      <alignment horizontal="center" vertical="center"/>
    </xf>
    <xf numFmtId="0" fontId="16" fillId="0" borderId="0" xfId="0" applyFont="1" applyAlignment="1">
      <alignment vertical="center"/>
    </xf>
    <xf numFmtId="0" fontId="16" fillId="0" borderId="45" xfId="0" applyFont="1" applyBorder="1" applyAlignment="1">
      <alignment horizontal="left" vertical="center" wrapText="1"/>
    </xf>
    <xf numFmtId="164" fontId="16" fillId="6" borderId="45" xfId="0" applyNumberFormat="1" applyFont="1" applyFill="1" applyBorder="1" applyAlignment="1">
      <alignment horizontal="center" vertical="center"/>
    </xf>
    <xf numFmtId="0" fontId="16" fillId="0" borderId="45" xfId="0" applyFont="1" applyBorder="1" applyAlignment="1">
      <alignment horizontal="left" vertical="center"/>
    </xf>
    <xf numFmtId="0" fontId="19" fillId="0" borderId="0" xfId="0" applyFont="1" applyAlignment="1">
      <alignment horizontal="left" vertical="center"/>
    </xf>
    <xf numFmtId="0" fontId="26" fillId="0" borderId="0" xfId="0" applyFont="1" applyAlignment="1">
      <alignment vertical="center"/>
    </xf>
    <xf numFmtId="0" fontId="27" fillId="0" borderId="0" xfId="0" applyFont="1" applyAlignment="1">
      <alignment horizontal="center" vertical="center" wrapText="1"/>
    </xf>
    <xf numFmtId="0" fontId="29" fillId="8" borderId="66" xfId="0" applyFont="1" applyFill="1" applyBorder="1" applyAlignment="1">
      <alignment horizontal="center" vertical="center" wrapText="1" readingOrder="1"/>
    </xf>
    <xf numFmtId="0" fontId="29" fillId="8" borderId="67" xfId="0" applyFont="1" applyFill="1" applyBorder="1" applyAlignment="1">
      <alignment horizontal="center" vertical="center" wrapText="1" readingOrder="1"/>
    </xf>
    <xf numFmtId="0" fontId="29" fillId="8" borderId="68" xfId="0" applyFont="1" applyFill="1" applyBorder="1" applyAlignment="1">
      <alignment horizontal="center" vertical="center" wrapText="1" readingOrder="1"/>
    </xf>
    <xf numFmtId="0" fontId="29" fillId="9" borderId="66" xfId="0" applyFont="1" applyFill="1" applyBorder="1" applyAlignment="1">
      <alignment horizontal="center" wrapText="1" readingOrder="1"/>
    </xf>
    <xf numFmtId="0" fontId="29" fillId="9" borderId="67" xfId="0" applyFont="1" applyFill="1" applyBorder="1" applyAlignment="1">
      <alignment horizontal="center" wrapText="1" readingOrder="1"/>
    </xf>
    <xf numFmtId="0" fontId="29" fillId="9" borderId="68" xfId="0" applyFont="1" applyFill="1" applyBorder="1" applyAlignment="1">
      <alignment horizontal="center" wrapText="1" readingOrder="1"/>
    </xf>
    <xf numFmtId="0" fontId="29" fillId="8" borderId="69" xfId="0" applyFont="1" applyFill="1" applyBorder="1" applyAlignment="1">
      <alignment horizontal="center" vertical="center" wrapText="1" readingOrder="1"/>
    </xf>
    <xf numFmtId="0" fontId="29" fillId="8" borderId="70" xfId="0" applyFont="1" applyFill="1" applyBorder="1" applyAlignment="1">
      <alignment horizontal="center" vertical="center" wrapText="1" readingOrder="1"/>
    </xf>
    <xf numFmtId="0" fontId="29" fillId="8" borderId="71" xfId="0" applyFont="1" applyFill="1" applyBorder="1" applyAlignment="1">
      <alignment horizontal="center" vertical="center" wrapText="1" readingOrder="1"/>
    </xf>
    <xf numFmtId="0" fontId="29" fillId="9" borderId="69" xfId="0" applyFont="1" applyFill="1" applyBorder="1" applyAlignment="1">
      <alignment horizontal="center" wrapText="1" readingOrder="1"/>
    </xf>
    <xf numFmtId="0" fontId="29" fillId="9" borderId="70" xfId="0" applyFont="1" applyFill="1" applyBorder="1" applyAlignment="1">
      <alignment horizontal="center" wrapText="1" readingOrder="1"/>
    </xf>
    <xf numFmtId="0" fontId="29" fillId="9" borderId="71" xfId="0" applyFont="1" applyFill="1" applyBorder="1" applyAlignment="1">
      <alignment horizontal="center" wrapText="1" readingOrder="1"/>
    </xf>
    <xf numFmtId="0" fontId="29" fillId="8" borderId="72" xfId="0" applyFont="1" applyFill="1" applyBorder="1" applyAlignment="1">
      <alignment horizontal="center" vertical="center" wrapText="1" readingOrder="1"/>
    </xf>
    <xf numFmtId="0" fontId="29" fillId="8" borderId="73" xfId="0" applyFont="1" applyFill="1" applyBorder="1" applyAlignment="1">
      <alignment horizontal="center" vertical="center" wrapText="1" readingOrder="1"/>
    </xf>
    <xf numFmtId="0" fontId="29" fillId="8" borderId="74" xfId="0" applyFont="1" applyFill="1" applyBorder="1" applyAlignment="1">
      <alignment horizontal="center" vertical="center" wrapText="1" readingOrder="1"/>
    </xf>
    <xf numFmtId="0" fontId="29" fillId="9" borderId="72" xfId="0" applyFont="1" applyFill="1" applyBorder="1" applyAlignment="1">
      <alignment horizontal="center" wrapText="1" readingOrder="1"/>
    </xf>
    <xf numFmtId="0" fontId="29" fillId="9" borderId="73" xfId="0" applyFont="1" applyFill="1" applyBorder="1" applyAlignment="1">
      <alignment horizontal="center" wrapText="1" readingOrder="1"/>
    </xf>
    <xf numFmtId="0" fontId="29" fillId="9" borderId="74" xfId="0" applyFont="1" applyFill="1" applyBorder="1" applyAlignment="1">
      <alignment horizontal="center" wrapText="1" readingOrder="1"/>
    </xf>
    <xf numFmtId="0" fontId="29" fillId="3" borderId="66" xfId="0" applyFont="1" applyFill="1" applyBorder="1" applyAlignment="1">
      <alignment horizontal="center" wrapText="1" readingOrder="1"/>
    </xf>
    <xf numFmtId="0" fontId="29" fillId="3" borderId="67" xfId="0" applyFont="1" applyFill="1" applyBorder="1" applyAlignment="1">
      <alignment horizontal="center" wrapText="1" readingOrder="1"/>
    </xf>
    <xf numFmtId="0" fontId="29" fillId="3" borderId="68" xfId="0" applyFont="1" applyFill="1" applyBorder="1" applyAlignment="1">
      <alignment horizontal="center" wrapText="1" readingOrder="1"/>
    </xf>
    <xf numFmtId="0" fontId="29" fillId="3" borderId="69" xfId="0" applyFont="1" applyFill="1" applyBorder="1" applyAlignment="1">
      <alignment horizontal="center" wrapText="1" readingOrder="1"/>
    </xf>
    <xf numFmtId="0" fontId="29" fillId="3" borderId="70" xfId="0" applyFont="1" applyFill="1" applyBorder="1" applyAlignment="1">
      <alignment horizontal="center" wrapText="1" readingOrder="1"/>
    </xf>
    <xf numFmtId="0" fontId="29" fillId="3" borderId="71" xfId="0" applyFont="1" applyFill="1" applyBorder="1" applyAlignment="1">
      <alignment horizontal="center" wrapText="1" readingOrder="1"/>
    </xf>
    <xf numFmtId="0" fontId="29" fillId="3" borderId="72" xfId="0" applyFont="1" applyFill="1" applyBorder="1" applyAlignment="1">
      <alignment horizontal="center" wrapText="1" readingOrder="1"/>
    </xf>
    <xf numFmtId="0" fontId="29" fillId="3" borderId="73" xfId="0" applyFont="1" applyFill="1" applyBorder="1" applyAlignment="1">
      <alignment horizontal="center" wrapText="1" readingOrder="1"/>
    </xf>
    <xf numFmtId="0" fontId="29" fillId="3" borderId="74" xfId="0" applyFont="1" applyFill="1" applyBorder="1" applyAlignment="1">
      <alignment horizontal="center" wrapText="1" readingOrder="1"/>
    </xf>
    <xf numFmtId="0" fontId="29" fillId="10" borderId="66" xfId="0" applyFont="1" applyFill="1" applyBorder="1" applyAlignment="1">
      <alignment horizontal="center" wrapText="1" readingOrder="1"/>
    </xf>
    <xf numFmtId="0" fontId="29" fillId="10" borderId="67" xfId="0" applyFont="1" applyFill="1" applyBorder="1" applyAlignment="1">
      <alignment horizontal="center" wrapText="1" readingOrder="1"/>
    </xf>
    <xf numFmtId="0" fontId="29" fillId="10" borderId="68" xfId="0" applyFont="1" applyFill="1" applyBorder="1" applyAlignment="1">
      <alignment horizontal="center" wrapText="1" readingOrder="1"/>
    </xf>
    <xf numFmtId="0" fontId="29" fillId="10" borderId="69" xfId="0" applyFont="1" applyFill="1" applyBorder="1" applyAlignment="1">
      <alignment horizontal="center" wrapText="1" readingOrder="1"/>
    </xf>
    <xf numFmtId="0" fontId="29" fillId="10" borderId="70" xfId="0" applyFont="1" applyFill="1" applyBorder="1" applyAlignment="1">
      <alignment horizontal="center" wrapText="1" readingOrder="1"/>
    </xf>
    <xf numFmtId="0" fontId="29" fillId="10" borderId="71" xfId="0" applyFont="1" applyFill="1" applyBorder="1" applyAlignment="1">
      <alignment horizontal="center" wrapText="1" readingOrder="1"/>
    </xf>
    <xf numFmtId="0" fontId="29" fillId="10" borderId="72" xfId="0" applyFont="1" applyFill="1" applyBorder="1" applyAlignment="1">
      <alignment horizontal="center" wrapText="1" readingOrder="1"/>
    </xf>
    <xf numFmtId="0" fontId="29" fillId="10" borderId="73" xfId="0" applyFont="1" applyFill="1" applyBorder="1" applyAlignment="1">
      <alignment horizontal="center" wrapText="1" readingOrder="1"/>
    </xf>
    <xf numFmtId="0" fontId="29" fillId="10" borderId="74" xfId="0" applyFont="1" applyFill="1" applyBorder="1" applyAlignment="1">
      <alignment horizontal="center" wrapText="1" readingOrder="1"/>
    </xf>
    <xf numFmtId="0" fontId="31" fillId="3" borderId="67" xfId="0" applyFont="1" applyFill="1" applyBorder="1" applyAlignment="1">
      <alignment horizontal="center" wrapText="1" readingOrder="1"/>
    </xf>
    <xf numFmtId="0" fontId="33" fillId="0" borderId="0" xfId="0" applyFont="1" applyAlignment="1">
      <alignment horizontal="center" vertical="center" wrapText="1"/>
    </xf>
    <xf numFmtId="0" fontId="34" fillId="11" borderId="70" xfId="0" applyFont="1" applyFill="1" applyBorder="1" applyAlignment="1">
      <alignment horizontal="center" vertical="center" wrapText="1" readingOrder="1"/>
    </xf>
    <xf numFmtId="0" fontId="35" fillId="10" borderId="75" xfId="0" applyFont="1" applyFill="1" applyBorder="1" applyAlignment="1">
      <alignment horizontal="center" vertical="center" wrapText="1" readingOrder="1"/>
    </xf>
    <xf numFmtId="0" fontId="35" fillId="0" borderId="76" xfId="0" applyFont="1" applyBorder="1" applyAlignment="1">
      <alignment horizontal="left" vertical="center" wrapText="1" readingOrder="1"/>
    </xf>
    <xf numFmtId="9" fontId="35" fillId="0" borderId="76" xfId="0" applyNumberFormat="1" applyFont="1" applyBorder="1" applyAlignment="1">
      <alignment horizontal="center" vertical="center" wrapText="1" readingOrder="1"/>
    </xf>
    <xf numFmtId="0" fontId="35" fillId="12" borderId="77" xfId="0" applyFont="1" applyFill="1" applyBorder="1" applyAlignment="1">
      <alignment horizontal="center" vertical="center" wrapText="1" readingOrder="1"/>
    </xf>
    <xf numFmtId="0" fontId="35" fillId="0" borderId="77" xfId="0" applyFont="1" applyBorder="1" applyAlignment="1">
      <alignment horizontal="left" vertical="center" wrapText="1" readingOrder="1"/>
    </xf>
    <xf numFmtId="9" fontId="35" fillId="0" borderId="77" xfId="0" applyNumberFormat="1" applyFont="1" applyBorder="1" applyAlignment="1">
      <alignment horizontal="center" vertical="center" wrapText="1" readingOrder="1"/>
    </xf>
    <xf numFmtId="0" fontId="35" fillId="13" borderId="77" xfId="0" applyFont="1" applyFill="1" applyBorder="1" applyAlignment="1">
      <alignment horizontal="center" vertical="center" wrapText="1" readingOrder="1"/>
    </xf>
    <xf numFmtId="0" fontId="35" fillId="14" borderId="77" xfId="0" applyFont="1" applyFill="1" applyBorder="1" applyAlignment="1">
      <alignment horizontal="center" vertical="center" wrapText="1" readingOrder="1"/>
    </xf>
    <xf numFmtId="0" fontId="36" fillId="6" borderId="77" xfId="0" applyFont="1" applyFill="1" applyBorder="1" applyAlignment="1">
      <alignment horizontal="center" vertical="center" wrapText="1" readingOrder="1"/>
    </xf>
    <xf numFmtId="0" fontId="6" fillId="0" borderId="0" xfId="0" applyFont="1"/>
    <xf numFmtId="0" fontId="30" fillId="11" borderId="70" xfId="0" applyFont="1" applyFill="1" applyBorder="1" applyAlignment="1">
      <alignment horizontal="center" vertical="center" wrapText="1" readingOrder="1"/>
    </xf>
    <xf numFmtId="0" fontId="38" fillId="10" borderId="75" xfId="0" applyFont="1" applyFill="1" applyBorder="1" applyAlignment="1">
      <alignment horizontal="center" vertical="center" wrapText="1" readingOrder="1"/>
    </xf>
    <xf numFmtId="0" fontId="38" fillId="0" borderId="76" xfId="0" applyFont="1" applyBorder="1" applyAlignment="1">
      <alignment horizontal="center" vertical="center" wrapText="1" readingOrder="1"/>
    </xf>
    <xf numFmtId="0" fontId="38" fillId="0" borderId="76" xfId="0" applyFont="1" applyBorder="1" applyAlignment="1">
      <alignment horizontal="left" vertical="center" wrapText="1" readingOrder="1"/>
    </xf>
    <xf numFmtId="0" fontId="38" fillId="12" borderId="77" xfId="0" applyFont="1" applyFill="1" applyBorder="1" applyAlignment="1">
      <alignment horizontal="center" vertical="center" wrapText="1" readingOrder="1"/>
    </xf>
    <xf numFmtId="0" fontId="38" fillId="0" borderId="77" xfId="0" applyFont="1" applyBorder="1" applyAlignment="1">
      <alignment horizontal="center" vertical="center" wrapText="1" readingOrder="1"/>
    </xf>
    <xf numFmtId="0" fontId="38" fillId="0" borderId="77" xfId="0" applyFont="1" applyBorder="1" applyAlignment="1">
      <alignment horizontal="left" vertical="center" wrapText="1" readingOrder="1"/>
    </xf>
    <xf numFmtId="0" fontId="38" fillId="13" borderId="77" xfId="0" applyFont="1" applyFill="1" applyBorder="1" applyAlignment="1">
      <alignment horizontal="center" vertical="center" wrapText="1" readingOrder="1"/>
    </xf>
    <xf numFmtId="0" fontId="38" fillId="14" borderId="77" xfId="0" applyFont="1" applyFill="1" applyBorder="1" applyAlignment="1">
      <alignment horizontal="center" vertical="center" wrapText="1" readingOrder="1"/>
    </xf>
    <xf numFmtId="0" fontId="39" fillId="6" borderId="77" xfId="0" applyFont="1" applyFill="1" applyBorder="1" applyAlignment="1">
      <alignment horizontal="center" vertical="center" wrapText="1" readingOrder="1"/>
    </xf>
    <xf numFmtId="0" fontId="40" fillId="0" borderId="0" xfId="0" applyFont="1" applyAlignment="1">
      <alignment horizontal="left" vertical="center" wrapText="1" readingOrder="1"/>
    </xf>
    <xf numFmtId="0" fontId="19" fillId="0" borderId="0" xfId="0" applyFont="1" applyAlignment="1">
      <alignment vertical="center"/>
    </xf>
    <xf numFmtId="0" fontId="41" fillId="0" borderId="0" xfId="0" applyFont="1" applyAlignment="1">
      <alignment vertical="center"/>
    </xf>
    <xf numFmtId="0" fontId="42" fillId="0" borderId="0" xfId="0" applyFont="1"/>
    <xf numFmtId="0" fontId="43" fillId="0" borderId="0" xfId="0" applyFont="1"/>
    <xf numFmtId="0" fontId="44" fillId="0" borderId="0" xfId="0" applyFont="1"/>
    <xf numFmtId="0" fontId="45" fillId="0" borderId="0" xfId="0" applyFont="1"/>
    <xf numFmtId="0" fontId="47" fillId="0" borderId="0" xfId="0" applyFont="1"/>
    <xf numFmtId="0" fontId="48" fillId="15" borderId="82" xfId="0" applyFont="1" applyFill="1" applyBorder="1" applyAlignment="1">
      <alignment horizontal="center" vertical="center" wrapText="1" readingOrder="1"/>
    </xf>
    <xf numFmtId="0" fontId="48" fillId="15" borderId="83" xfId="0" applyFont="1" applyFill="1" applyBorder="1" applyAlignment="1">
      <alignment horizontal="center" vertical="center" wrapText="1" readingOrder="1"/>
    </xf>
    <xf numFmtId="0" fontId="48" fillId="0" borderId="86" xfId="0" applyFont="1" applyBorder="1" applyAlignment="1">
      <alignment horizontal="center" vertical="center" wrapText="1" readingOrder="1"/>
    </xf>
    <xf numFmtId="0" fontId="49" fillId="0" borderId="86" xfId="0" applyFont="1" applyBorder="1" applyAlignment="1">
      <alignment horizontal="left" vertical="center" wrapText="1" readingOrder="1"/>
    </xf>
    <xf numFmtId="9" fontId="48" fillId="0" borderId="87" xfId="0" applyNumberFormat="1" applyFont="1" applyBorder="1" applyAlignment="1">
      <alignment horizontal="center" vertical="center" wrapText="1" readingOrder="1"/>
    </xf>
    <xf numFmtId="0" fontId="48" fillId="0" borderId="88" xfId="0" applyFont="1" applyBorder="1" applyAlignment="1">
      <alignment horizontal="center" vertical="center" wrapText="1" readingOrder="1"/>
    </xf>
    <xf numFmtId="0" fontId="49" fillId="0" borderId="88" xfId="0" applyFont="1" applyBorder="1" applyAlignment="1">
      <alignment horizontal="left" vertical="center" wrapText="1" readingOrder="1"/>
    </xf>
    <xf numFmtId="9" fontId="48" fillId="0" borderId="89" xfId="0" applyNumberFormat="1" applyFont="1" applyBorder="1" applyAlignment="1">
      <alignment horizontal="center" vertical="center" wrapText="1" readingOrder="1"/>
    </xf>
    <xf numFmtId="0" fontId="49" fillId="0" borderId="89" xfId="0" applyFont="1" applyBorder="1" applyAlignment="1">
      <alignment horizontal="center" vertical="center" wrapText="1" readingOrder="1"/>
    </xf>
    <xf numFmtId="0" fontId="48" fillId="0" borderId="95" xfId="0" applyFont="1" applyBorder="1" applyAlignment="1">
      <alignment horizontal="center" vertical="center" wrapText="1" readingOrder="1"/>
    </xf>
    <xf numFmtId="0" fontId="49" fillId="0" borderId="95" xfId="0" applyFont="1" applyBorder="1" applyAlignment="1">
      <alignment horizontal="left" vertical="center" wrapText="1" readingOrder="1"/>
    </xf>
    <xf numFmtId="0" fontId="49" fillId="0" borderId="96" xfId="0" applyFont="1" applyBorder="1" applyAlignment="1">
      <alignment horizontal="center" vertical="center" wrapText="1" readingOrder="1"/>
    </xf>
    <xf numFmtId="0" fontId="10" fillId="0" borderId="0" xfId="0" applyFont="1"/>
    <xf numFmtId="0" fontId="50" fillId="0" borderId="77" xfId="0" applyFont="1" applyBorder="1" applyAlignment="1">
      <alignment horizontal="left" vertical="center" wrapText="1" readingOrder="1"/>
    </xf>
    <xf numFmtId="0" fontId="3" fillId="0" borderId="43" xfId="0" applyFont="1" applyBorder="1" applyAlignment="1">
      <alignment wrapText="1"/>
    </xf>
    <xf numFmtId="14" fontId="16" fillId="0" borderId="45" xfId="0" applyNumberFormat="1" applyFont="1" applyBorder="1" applyAlignment="1">
      <alignment horizontal="center" vertical="center" wrapText="1"/>
    </xf>
    <xf numFmtId="0" fontId="3" fillId="0" borderId="46" xfId="0" applyFont="1" applyBorder="1"/>
    <xf numFmtId="0" fontId="3" fillId="0" borderId="43" xfId="0" applyFont="1" applyBorder="1"/>
    <xf numFmtId="0" fontId="3" fillId="0" borderId="46" xfId="0" applyFont="1" applyBorder="1" applyAlignment="1">
      <alignment vertical="top" wrapText="1"/>
    </xf>
    <xf numFmtId="0" fontId="3" fillId="0" borderId="43" xfId="0" applyFont="1" applyBorder="1" applyAlignment="1">
      <alignment vertical="top" wrapText="1"/>
    </xf>
    <xf numFmtId="0" fontId="16" fillId="0" borderId="45" xfId="0" applyFont="1" applyBorder="1" applyAlignment="1">
      <alignment horizontal="center" vertical="top"/>
    </xf>
    <xf numFmtId="0" fontId="12" fillId="0" borderId="45" xfId="0" applyFont="1" applyBorder="1" applyAlignment="1">
      <alignment horizontal="left" vertical="top" wrapText="1"/>
    </xf>
    <xf numFmtId="0" fontId="16" fillId="0" borderId="45" xfId="0" applyFont="1" applyBorder="1" applyAlignment="1">
      <alignment horizontal="center" vertical="top" textRotation="90"/>
    </xf>
    <xf numFmtId="9" fontId="16" fillId="0" borderId="45" xfId="0" applyNumberFormat="1" applyFont="1" applyBorder="1" applyAlignment="1">
      <alignment horizontal="center" vertical="top"/>
    </xf>
    <xf numFmtId="164" fontId="16" fillId="0" borderId="45" xfId="0" applyNumberFormat="1" applyFont="1" applyBorder="1" applyAlignment="1">
      <alignment horizontal="center" vertical="top"/>
    </xf>
    <xf numFmtId="0" fontId="19" fillId="0" borderId="45" xfId="0" applyFont="1" applyBorder="1" applyAlignment="1">
      <alignment horizontal="center" vertical="top" textRotation="90" wrapText="1"/>
    </xf>
    <xf numFmtId="9" fontId="16" fillId="0" borderId="40" xfId="0" applyNumberFormat="1" applyFont="1" applyBorder="1" applyAlignment="1">
      <alignment horizontal="center" vertical="top"/>
    </xf>
    <xf numFmtId="0" fontId="19" fillId="0" borderId="45" xfId="0" applyFont="1" applyBorder="1" applyAlignment="1">
      <alignment horizontal="center" vertical="top" textRotation="90"/>
    </xf>
    <xf numFmtId="0" fontId="16" fillId="0" borderId="40" xfId="0" applyFont="1" applyBorder="1" applyAlignment="1">
      <alignment horizontal="center" vertical="top" textRotation="90"/>
    </xf>
    <xf numFmtId="0" fontId="16" fillId="0" borderId="45" xfId="0" applyFont="1" applyBorder="1" applyAlignment="1">
      <alignment horizontal="center" vertical="top" wrapText="1"/>
    </xf>
    <xf numFmtId="14" fontId="16" fillId="0" borderId="45" xfId="0" applyNumberFormat="1" applyFont="1" applyBorder="1" applyAlignment="1">
      <alignment horizontal="center" vertical="top" wrapText="1"/>
    </xf>
    <xf numFmtId="165" fontId="16" fillId="0" borderId="45" xfId="0" applyNumberFormat="1" applyFont="1" applyBorder="1" applyAlignment="1">
      <alignment horizontal="center" vertical="top"/>
    </xf>
    <xf numFmtId="0" fontId="16" fillId="0" borderId="0" xfId="0" applyFont="1" applyAlignment="1">
      <alignment vertical="top"/>
    </xf>
    <xf numFmtId="0" fontId="0" fillId="0" borderId="0" xfId="0" applyAlignment="1">
      <alignment vertical="top"/>
    </xf>
    <xf numFmtId="0" fontId="4" fillId="0" borderId="7" xfId="0" applyFont="1" applyBorder="1" applyAlignment="1">
      <alignment horizontal="left" vertical="top" wrapText="1"/>
    </xf>
    <xf numFmtId="0" fontId="0" fillId="0" borderId="0" xfId="0"/>
    <xf numFmtId="0" fontId="3" fillId="0" borderId="8" xfId="0" applyFont="1" applyBorder="1"/>
    <xf numFmtId="0" fontId="11" fillId="0" borderId="22" xfId="0" applyFont="1" applyBorder="1" applyAlignment="1">
      <alignment horizontal="left" vertical="center" wrapText="1"/>
    </xf>
    <xf numFmtId="0" fontId="3" fillId="0" borderId="23" xfId="0" applyFont="1" applyBorder="1"/>
    <xf numFmtId="0" fontId="11" fillId="0" borderId="26" xfId="0" applyFont="1" applyBorder="1" applyAlignment="1">
      <alignment horizontal="left" vertical="center" wrapText="1"/>
    </xf>
    <xf numFmtId="0" fontId="3" fillId="0" borderId="27" xfId="0" applyFont="1" applyBorder="1"/>
    <xf numFmtId="0" fontId="10" fillId="0" borderId="20" xfId="0" applyFont="1" applyBorder="1" applyAlignment="1">
      <alignment horizontal="left" vertical="center" wrapText="1"/>
    </xf>
    <xf numFmtId="0" fontId="3" fillId="0" borderId="21" xfId="0" applyFont="1" applyBorder="1"/>
    <xf numFmtId="0" fontId="13" fillId="0" borderId="24" xfId="0" applyFont="1" applyBorder="1" applyAlignment="1">
      <alignment horizontal="left" vertical="center" wrapText="1"/>
    </xf>
    <xf numFmtId="0" fontId="3" fillId="0" borderId="25" xfId="0" applyFont="1" applyBorder="1"/>
    <xf numFmtId="0" fontId="10" fillId="0" borderId="16" xfId="0" applyFont="1" applyBorder="1" applyAlignment="1">
      <alignment horizontal="left" vertical="top" wrapText="1" readingOrder="1"/>
    </xf>
    <xf numFmtId="0" fontId="3" fillId="0" borderId="17" xfId="0" applyFont="1" applyBorder="1"/>
    <xf numFmtId="0" fontId="11" fillId="0" borderId="18" xfId="0" applyFont="1" applyBorder="1" applyAlignment="1">
      <alignment horizontal="left" vertical="center" wrapText="1"/>
    </xf>
    <xf numFmtId="0" fontId="3" fillId="0" borderId="19" xfId="0" applyFont="1" applyBorder="1"/>
    <xf numFmtId="0" fontId="10" fillId="2" borderId="12" xfId="0" applyFont="1" applyFill="1" applyBorder="1" applyAlignment="1">
      <alignment horizontal="center" vertical="center" wrapText="1"/>
    </xf>
    <xf numFmtId="0" fontId="3" fillId="0" borderId="13" xfId="0" applyFont="1" applyBorder="1"/>
    <xf numFmtId="0" fontId="10" fillId="2" borderId="14" xfId="0" applyFont="1" applyFill="1" applyBorder="1" applyAlignment="1">
      <alignment horizontal="center" vertical="center"/>
    </xf>
    <xf numFmtId="0" fontId="3" fillId="0" borderId="15" xfId="0" applyFont="1" applyBorder="1"/>
    <xf numFmtId="0" fontId="10" fillId="3" borderId="16" xfId="0" applyFont="1" applyFill="1" applyBorder="1" applyAlignment="1">
      <alignment horizontal="left" vertical="top" wrapText="1" readingOrder="1"/>
    </xf>
    <xf numFmtId="0" fontId="11" fillId="3" borderId="1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4" fillId="0" borderId="7" xfId="0" applyFont="1" applyBorder="1" applyAlignment="1">
      <alignment horizontal="left" vertical="center" wrapText="1"/>
    </xf>
    <xf numFmtId="0" fontId="3" fillId="0" borderId="9" xfId="0" applyFont="1" applyBorder="1"/>
    <xf numFmtId="0" fontId="3" fillId="0" borderId="10" xfId="0" applyFont="1" applyBorder="1"/>
    <xf numFmtId="0" fontId="3" fillId="0" borderId="11" xfId="0" applyFont="1" applyBorder="1"/>
    <xf numFmtId="0" fontId="5" fillId="0" borderId="4" xfId="0" quotePrefix="1" applyFont="1" applyBorder="1" applyAlignment="1">
      <alignment horizontal="left" vertical="top" wrapText="1"/>
    </xf>
    <xf numFmtId="0" fontId="3" fillId="0" borderId="5" xfId="0" applyFont="1" applyBorder="1"/>
    <xf numFmtId="0" fontId="3" fillId="0" borderId="6" xfId="0" applyFont="1" applyBorder="1"/>
    <xf numFmtId="0" fontId="6" fillId="0" borderId="9" xfId="0" applyFont="1" applyBorder="1" applyAlignment="1">
      <alignment horizontal="left" vertical="center" wrapText="1"/>
    </xf>
    <xf numFmtId="0" fontId="3" fillId="0" borderId="7" xfId="0" applyFont="1" applyBorder="1"/>
    <xf numFmtId="9" fontId="16" fillId="0" borderId="40" xfId="0" applyNumberFormat="1" applyFont="1" applyBorder="1" applyAlignment="1">
      <alignment horizontal="center" vertical="center" wrapText="1"/>
    </xf>
    <xf numFmtId="0" fontId="3" fillId="0" borderId="46" xfId="0" applyFont="1" applyBorder="1"/>
    <xf numFmtId="0" fontId="3" fillId="0" borderId="43" xfId="0" applyFont="1" applyBorder="1"/>
    <xf numFmtId="0" fontId="19" fillId="0" borderId="40" xfId="0" applyFont="1" applyBorder="1" applyAlignment="1">
      <alignment horizontal="center" vertical="center" wrapText="1"/>
    </xf>
    <xf numFmtId="0" fontId="19" fillId="0" borderId="40" xfId="0" applyFont="1" applyBorder="1" applyAlignment="1">
      <alignment horizontal="center" vertical="center"/>
    </xf>
    <xf numFmtId="0" fontId="16" fillId="0" borderId="37" xfId="0" applyFont="1" applyBorder="1" applyAlignment="1">
      <alignment horizontal="left" vertical="center" wrapText="1"/>
    </xf>
    <xf numFmtId="0" fontId="3" fillId="0" borderId="39" xfId="0" applyFont="1" applyBorder="1"/>
    <xf numFmtId="0" fontId="3" fillId="0" borderId="38" xfId="0" applyFont="1" applyBorder="1"/>
    <xf numFmtId="0" fontId="16" fillId="0" borderId="40" xfId="0" applyFont="1" applyBorder="1" applyAlignment="1">
      <alignment horizontal="center" vertical="center"/>
    </xf>
    <xf numFmtId="0" fontId="16" fillId="0" borderId="40" xfId="0" applyFont="1" applyBorder="1" applyAlignment="1">
      <alignment horizontal="center" vertical="center" wrapText="1"/>
    </xf>
    <xf numFmtId="0" fontId="20" fillId="5" borderId="40" xfId="0" applyFont="1" applyFill="1" applyBorder="1" applyAlignment="1">
      <alignment horizontal="center" vertical="center"/>
    </xf>
    <xf numFmtId="0" fontId="20" fillId="5" borderId="41"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3" xfId="0" applyFont="1" applyBorder="1" applyAlignment="1">
      <alignment horizontal="center" vertical="center" wrapText="1"/>
    </xf>
    <xf numFmtId="0" fontId="20" fillId="5" borderId="41" xfId="0" applyFont="1" applyFill="1" applyBorder="1" applyAlignment="1">
      <alignment horizontal="center" vertical="center"/>
    </xf>
    <xf numFmtId="0" fontId="20" fillId="5" borderId="40" xfId="0" applyFont="1" applyFill="1" applyBorder="1" applyAlignment="1">
      <alignment horizontal="center" vertical="center" wrapText="1"/>
    </xf>
    <xf numFmtId="0" fontId="20" fillId="5" borderId="42" xfId="0" applyFont="1" applyFill="1" applyBorder="1" applyAlignment="1">
      <alignment horizontal="center" vertical="center"/>
    </xf>
    <xf numFmtId="0" fontId="3" fillId="0" borderId="44" xfId="0" applyFont="1" applyBorder="1"/>
    <xf numFmtId="0" fontId="20" fillId="5" borderId="42" xfId="0" applyFont="1" applyFill="1" applyBorder="1" applyAlignment="1">
      <alignment horizontal="center" vertical="center" wrapText="1"/>
    </xf>
    <xf numFmtId="0" fontId="20" fillId="5" borderId="40" xfId="0" applyFont="1" applyFill="1" applyBorder="1" applyAlignment="1">
      <alignment horizontal="center" vertical="center" textRotation="90" wrapText="1"/>
    </xf>
    <xf numFmtId="0" fontId="15" fillId="4" borderId="31" xfId="0" applyFont="1" applyFill="1" applyBorder="1" applyAlignment="1">
      <alignment horizontal="center" vertical="center"/>
    </xf>
    <xf numFmtId="0" fontId="3" fillId="0" borderId="32" xfId="0" applyFont="1" applyBorder="1"/>
    <xf numFmtId="0" fontId="3" fillId="0" borderId="33" xfId="0" applyFont="1" applyBorder="1"/>
    <xf numFmtId="0" fontId="3" fillId="0" borderId="34" xfId="0" applyFont="1" applyBorder="1"/>
    <xf numFmtId="0" fontId="3" fillId="0" borderId="35" xfId="0" applyFont="1" applyBorder="1"/>
    <xf numFmtId="0" fontId="3" fillId="0" borderId="36" xfId="0" applyFont="1" applyBorder="1"/>
    <xf numFmtId="0" fontId="17" fillId="4" borderId="37" xfId="0" applyFont="1" applyFill="1" applyBorder="1" applyAlignment="1">
      <alignment horizontal="left" vertical="center" wrapText="1"/>
    </xf>
    <xf numFmtId="0" fontId="18" fillId="0" borderId="37" xfId="0" applyFont="1" applyBorder="1" applyAlignment="1">
      <alignment horizontal="left" vertical="center"/>
    </xf>
    <xf numFmtId="0" fontId="16" fillId="0" borderId="0" xfId="0" applyFont="1" applyAlignment="1">
      <alignment horizontal="left" vertical="center"/>
    </xf>
    <xf numFmtId="0" fontId="17" fillId="4" borderId="37" xfId="0" applyFont="1" applyFill="1" applyBorder="1" applyAlignment="1">
      <alignment horizontal="left" vertical="center"/>
    </xf>
    <xf numFmtId="0" fontId="18" fillId="0" borderId="37" xfId="0" applyFont="1" applyBorder="1" applyAlignment="1">
      <alignment horizontal="left" vertical="center" wrapText="1"/>
    </xf>
    <xf numFmtId="0" fontId="3" fillId="0" borderId="39" xfId="0" applyFont="1" applyBorder="1" applyAlignment="1">
      <alignment wrapText="1"/>
    </xf>
    <xf numFmtId="0" fontId="3" fillId="0" borderId="38" xfId="0" applyFont="1" applyBorder="1" applyAlignment="1">
      <alignment wrapText="1"/>
    </xf>
    <xf numFmtId="0" fontId="19" fillId="4" borderId="37" xfId="0" applyFont="1" applyFill="1" applyBorder="1" applyAlignment="1">
      <alignment horizontal="center" vertical="center"/>
    </xf>
    <xf numFmtId="0" fontId="20" fillId="5" borderId="40" xfId="0" applyFont="1" applyFill="1" applyBorder="1" applyAlignment="1">
      <alignment horizontal="center" vertical="center" textRotation="90"/>
    </xf>
    <xf numFmtId="0" fontId="20" fillId="5" borderId="37" xfId="0" applyFont="1" applyFill="1" applyBorder="1" applyAlignment="1">
      <alignment horizontal="center" vertical="center" wrapText="1"/>
    </xf>
    <xf numFmtId="0" fontId="24" fillId="3" borderId="47" xfId="0" applyFont="1" applyFill="1" applyBorder="1" applyAlignment="1">
      <alignment horizontal="center" wrapText="1" readingOrder="1"/>
    </xf>
    <xf numFmtId="0" fontId="3" fillId="0" borderId="55" xfId="0" applyFont="1" applyBorder="1"/>
    <xf numFmtId="0" fontId="3" fillId="0" borderId="52" xfId="0" applyFont="1" applyBorder="1"/>
    <xf numFmtId="0" fontId="3" fillId="0" borderId="62" xfId="0" applyFont="1" applyBorder="1"/>
    <xf numFmtId="0" fontId="24" fillId="3" borderId="63" xfId="0" applyFont="1" applyFill="1" applyBorder="1" applyAlignment="1">
      <alignment horizontal="center" wrapText="1" readingOrder="1"/>
    </xf>
    <xf numFmtId="0" fontId="3" fillId="0" borderId="49" xfId="0" applyFont="1" applyBorder="1"/>
    <xf numFmtId="0" fontId="3" fillId="0" borderId="61" xfId="0" applyFont="1" applyBorder="1"/>
    <xf numFmtId="0" fontId="3" fillId="0" borderId="54" xfId="0" applyFont="1" applyBorder="1"/>
    <xf numFmtId="0" fontId="24" fillId="3" borderId="60" xfId="0" applyFont="1" applyFill="1" applyBorder="1" applyAlignment="1">
      <alignment horizontal="center" wrapText="1" readingOrder="1"/>
    </xf>
    <xf numFmtId="0" fontId="3" fillId="0" borderId="59" xfId="0" applyFont="1" applyBorder="1"/>
    <xf numFmtId="0" fontId="3" fillId="0" borderId="58" xfId="0" applyFont="1" applyBorder="1"/>
    <xf numFmtId="0" fontId="24" fillId="8" borderId="56" xfId="0" applyFont="1" applyFill="1" applyBorder="1" applyAlignment="1">
      <alignment horizontal="center" vertical="center" wrapText="1" readingOrder="1"/>
    </xf>
    <xf numFmtId="0" fontId="24" fillId="8" borderId="60" xfId="0" applyFont="1" applyFill="1" applyBorder="1" applyAlignment="1">
      <alignment horizontal="center" vertical="center" wrapText="1" readingOrder="1"/>
    </xf>
    <xf numFmtId="0" fontId="24" fillId="9" borderId="56" xfId="0" applyFont="1" applyFill="1" applyBorder="1" applyAlignment="1">
      <alignment horizontal="center" wrapText="1" readingOrder="1"/>
    </xf>
    <xf numFmtId="0" fontId="24" fillId="9" borderId="60" xfId="0" applyFont="1" applyFill="1" applyBorder="1" applyAlignment="1">
      <alignment horizontal="center" wrapText="1" readingOrder="1"/>
    </xf>
    <xf numFmtId="0" fontId="24" fillId="10" borderId="47" xfId="0" applyFont="1" applyFill="1" applyBorder="1" applyAlignment="1">
      <alignment horizontal="center" wrapText="1" readingOrder="1"/>
    </xf>
    <xf numFmtId="0" fontId="24" fillId="8" borderId="63" xfId="0" applyFont="1" applyFill="1" applyBorder="1" applyAlignment="1">
      <alignment horizontal="center" vertical="center" wrapText="1" readingOrder="1"/>
    </xf>
    <xf numFmtId="0" fontId="24" fillId="8" borderId="47" xfId="0" applyFont="1" applyFill="1" applyBorder="1" applyAlignment="1">
      <alignment horizontal="center" vertical="center" wrapText="1" readingOrder="1"/>
    </xf>
    <xf numFmtId="0" fontId="24" fillId="9" borderId="63" xfId="0" applyFont="1" applyFill="1" applyBorder="1" applyAlignment="1">
      <alignment horizontal="center" wrapText="1" readingOrder="1"/>
    </xf>
    <xf numFmtId="0" fontId="24" fillId="9" borderId="47" xfId="0" applyFont="1" applyFill="1" applyBorder="1" applyAlignment="1">
      <alignment horizontal="center" wrapText="1" readingOrder="1"/>
    </xf>
    <xf numFmtId="0" fontId="23" fillId="0" borderId="56" xfId="0" applyFont="1" applyBorder="1" applyAlignment="1">
      <alignment horizontal="center" vertical="center" wrapText="1"/>
    </xf>
    <xf numFmtId="0" fontId="3" fillId="0" borderId="57" xfId="0" applyFont="1" applyBorder="1"/>
    <xf numFmtId="0" fontId="3" fillId="0" borderId="28" xfId="0" applyFont="1" applyBorder="1"/>
    <xf numFmtId="0" fontId="3" fillId="0" borderId="29" xfId="0" applyFont="1" applyBorder="1"/>
    <xf numFmtId="0" fontId="24" fillId="3" borderId="56" xfId="0" applyFont="1" applyFill="1" applyBorder="1" applyAlignment="1">
      <alignment horizontal="center" wrapText="1" readingOrder="1"/>
    </xf>
    <xf numFmtId="0" fontId="3" fillId="0" borderId="64" xfId="0" applyFont="1" applyBorder="1"/>
    <xf numFmtId="0" fontId="3" fillId="0" borderId="65" xfId="0" applyFont="1" applyBorder="1"/>
    <xf numFmtId="0" fontId="3" fillId="0" borderId="30" xfId="0" applyFont="1" applyBorder="1"/>
    <xf numFmtId="0" fontId="24" fillId="10" borderId="63" xfId="0" applyFont="1" applyFill="1" applyBorder="1" applyAlignment="1">
      <alignment horizontal="center" wrapText="1" readingOrder="1"/>
    </xf>
    <xf numFmtId="0" fontId="21" fillId="0" borderId="0" xfId="0" applyFont="1" applyAlignment="1">
      <alignment horizontal="center" vertical="center" wrapText="1"/>
    </xf>
    <xf numFmtId="0" fontId="22" fillId="7" borderId="47" xfId="0" applyFont="1" applyFill="1" applyBorder="1" applyAlignment="1">
      <alignment horizontal="center" vertical="center" wrapText="1" readingOrder="1"/>
    </xf>
    <xf numFmtId="0" fontId="3" fillId="0" borderId="48" xfId="0" applyFont="1" applyBorder="1"/>
    <xf numFmtId="0" fontId="3" fillId="0" borderId="50" xfId="0" applyFont="1" applyBorder="1"/>
    <xf numFmtId="0" fontId="3" fillId="0" borderId="51" xfId="0" applyFont="1" applyBorder="1"/>
    <xf numFmtId="0" fontId="3" fillId="0" borderId="53" xfId="0" applyFont="1" applyBorder="1"/>
    <xf numFmtId="0" fontId="22" fillId="7" borderId="47" xfId="0" applyFont="1" applyFill="1" applyBorder="1" applyAlignment="1">
      <alignment horizontal="center" vertical="center" textRotation="90" wrapText="1" readingOrder="1"/>
    </xf>
    <xf numFmtId="0" fontId="24" fillId="10" borderId="60" xfId="0" applyFont="1" applyFill="1" applyBorder="1" applyAlignment="1">
      <alignment horizontal="center" wrapText="1" readingOrder="1"/>
    </xf>
    <xf numFmtId="0" fontId="24" fillId="10" borderId="56" xfId="0" applyFont="1" applyFill="1" applyBorder="1" applyAlignment="1">
      <alignment horizontal="center" wrapText="1" readingOrder="1"/>
    </xf>
    <xf numFmtId="0" fontId="25" fillId="9" borderId="56" xfId="0" applyFont="1" applyFill="1" applyBorder="1" applyAlignment="1">
      <alignment horizontal="center" vertical="center" wrapText="1" readingOrder="1"/>
    </xf>
    <xf numFmtId="0" fontId="25" fillId="10" borderId="56" xfId="0" applyFont="1" applyFill="1" applyBorder="1" applyAlignment="1">
      <alignment horizontal="center" vertical="center" wrapText="1" readingOrder="1"/>
    </xf>
    <xf numFmtId="0" fontId="25" fillId="8" borderId="56" xfId="0" applyFont="1" applyFill="1" applyBorder="1" applyAlignment="1">
      <alignment horizontal="center" vertical="center" wrapText="1" readingOrder="1"/>
    </xf>
    <xf numFmtId="0" fontId="25" fillId="3" borderId="56" xfId="0" applyFont="1" applyFill="1" applyBorder="1" applyAlignment="1">
      <alignment horizontal="center" vertical="center" wrapText="1" readingOrder="1"/>
    </xf>
    <xf numFmtId="0" fontId="27" fillId="0" borderId="0" xfId="0" applyFont="1" applyAlignment="1">
      <alignment horizontal="center" vertical="center" wrapText="1"/>
    </xf>
    <xf numFmtId="0" fontId="28" fillId="0" borderId="56" xfId="0" applyFont="1" applyBorder="1" applyAlignment="1">
      <alignment horizontal="center" vertical="center" wrapText="1"/>
    </xf>
    <xf numFmtId="0" fontId="30" fillId="8" borderId="56" xfId="0" applyFont="1" applyFill="1" applyBorder="1" applyAlignment="1">
      <alignment horizontal="center" vertical="center" wrapText="1" readingOrder="1"/>
    </xf>
    <xf numFmtId="0" fontId="30" fillId="3" borderId="56" xfId="0" applyFont="1" applyFill="1" applyBorder="1" applyAlignment="1">
      <alignment horizontal="center" vertical="center" wrapText="1" readingOrder="1"/>
    </xf>
    <xf numFmtId="0" fontId="30" fillId="9" borderId="56" xfId="0" applyFont="1" applyFill="1" applyBorder="1" applyAlignment="1">
      <alignment horizontal="center" vertical="center" wrapText="1" readingOrder="1"/>
    </xf>
    <xf numFmtId="0" fontId="30" fillId="10" borderId="56" xfId="0" applyFont="1" applyFill="1" applyBorder="1" applyAlignment="1">
      <alignment horizontal="center" vertical="center" wrapText="1" readingOrder="1"/>
    </xf>
    <xf numFmtId="0" fontId="32" fillId="0" borderId="0" xfId="0" applyFont="1" applyAlignment="1">
      <alignment horizontal="center" vertical="center"/>
    </xf>
    <xf numFmtId="0" fontId="37" fillId="0" borderId="0" xfId="0" applyFont="1" applyAlignment="1">
      <alignment horizontal="center" vertical="center"/>
    </xf>
    <xf numFmtId="0" fontId="47" fillId="0" borderId="0" xfId="0" applyFont="1" applyAlignment="1">
      <alignment horizontal="left" vertical="center" wrapText="1"/>
    </xf>
    <xf numFmtId="0" fontId="48" fillId="0" borderId="90" xfId="0" applyFont="1" applyBorder="1" applyAlignment="1">
      <alignment horizontal="center" vertical="center" wrapText="1" readingOrder="1"/>
    </xf>
    <xf numFmtId="0" fontId="3" fillId="0" borderId="86" xfId="0" applyFont="1" applyBorder="1"/>
    <xf numFmtId="0" fontId="3" fillId="0" borderId="94" xfId="0" applyFont="1" applyBorder="1"/>
    <xf numFmtId="0" fontId="46" fillId="15" borderId="78" xfId="0" applyFont="1" applyFill="1" applyBorder="1" applyAlignment="1">
      <alignment horizontal="center" vertical="center" wrapText="1" readingOrder="1"/>
    </xf>
    <xf numFmtId="0" fontId="3" fillId="0" borderId="79" xfId="0" applyFont="1" applyBorder="1"/>
    <xf numFmtId="0" fontId="3" fillId="0" borderId="80" xfId="0" applyFont="1" applyBorder="1"/>
    <xf numFmtId="0" fontId="48" fillId="15" borderId="78" xfId="0" applyFont="1" applyFill="1" applyBorder="1" applyAlignment="1">
      <alignment horizontal="center" vertical="center" wrapText="1" readingOrder="1"/>
    </xf>
    <xf numFmtId="0" fontId="3" fillId="0" borderId="81" xfId="0" applyFont="1" applyBorder="1"/>
    <xf numFmtId="0" fontId="48" fillId="0" borderId="84" xfId="0" applyFont="1" applyBorder="1" applyAlignment="1">
      <alignment horizontal="center" vertical="center" wrapText="1" readingOrder="1"/>
    </xf>
    <xf numFmtId="0" fontId="3" fillId="0" borderId="84" xfId="0" applyFont="1" applyBorder="1"/>
    <xf numFmtId="0" fontId="3" fillId="0" borderId="91" xfId="0" applyFont="1" applyBorder="1"/>
    <xf numFmtId="0" fontId="48" fillId="0" borderId="85" xfId="0" applyFont="1" applyBorder="1" applyAlignment="1">
      <alignment horizontal="center" vertical="center" wrapText="1" readingOrder="1"/>
    </xf>
    <xf numFmtId="0" fontId="3" fillId="0" borderId="85" xfId="0" applyFont="1" applyBorder="1"/>
    <xf numFmtId="0" fontId="48" fillId="0" borderId="92" xfId="0" applyFont="1" applyBorder="1" applyAlignment="1">
      <alignment horizontal="center" vertical="center" wrapText="1" readingOrder="1"/>
    </xf>
    <xf numFmtId="0" fontId="3" fillId="0" borderId="93" xfId="0" applyFont="1" applyBorder="1"/>
  </cellXfs>
  <cellStyles count="1">
    <cellStyle name="Normal" xfId="0" builtinId="0"/>
  </cellStyles>
  <dxfs count="108">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tableStyle name="TABLA DE IMPACTO-style" pivot="0" count="3" xr9:uid="{00000000-0011-0000-FFFF-FFFF00000000}">
      <tableStyleElement type="headerRow" dxfId="107"/>
      <tableStyleElement type="firstRowStripe" dxfId="106"/>
      <tableStyleElement type="secondRowStripe" dxfId="10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dor/Downloads/DES-F-05-Matriz-Riesg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
      <sheetName val="MATRIZ DE RIESGOS "/>
      <sheetName val="MATRIZ DE CALOR INHERENTE"/>
      <sheetName val="MATRIZ DE CALOR RESIDUAL"/>
      <sheetName val="TABLA DE PROBABILIDAD"/>
      <sheetName val="TABLA DE IMPACTO"/>
      <sheetName val="TABLA DE VALORACION DE CONTROLE"/>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DE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topLeftCell="A16" workbookViewId="0"/>
  </sheetViews>
  <sheetFormatPr baseColWidth="10" defaultColWidth="14.42578125" defaultRowHeight="15" customHeight="1" x14ac:dyDescent="0.25"/>
  <cols>
    <col min="1" max="1" width="2.42578125" customWidth="1"/>
    <col min="2" max="3" width="21.5703125" customWidth="1"/>
    <col min="4" max="4" width="14" customWidth="1"/>
    <col min="5" max="5" width="21.5703125" customWidth="1"/>
    <col min="6" max="6" width="24.28515625" customWidth="1"/>
    <col min="7" max="8" width="21.5703125" customWidth="1"/>
    <col min="9" max="25" width="10" customWidth="1"/>
  </cols>
  <sheetData>
    <row r="1" spans="1:25" x14ac:dyDescent="0.25">
      <c r="A1" s="1"/>
      <c r="B1" s="1"/>
      <c r="C1" s="1"/>
      <c r="D1" s="1"/>
      <c r="E1" s="1"/>
      <c r="F1" s="1"/>
      <c r="G1" s="1"/>
      <c r="H1" s="1"/>
      <c r="I1" s="1"/>
      <c r="J1" s="1"/>
      <c r="K1" s="1"/>
      <c r="L1" s="1"/>
      <c r="M1" s="1"/>
      <c r="N1" s="1"/>
      <c r="O1" s="1"/>
      <c r="P1" s="1"/>
      <c r="Q1" s="1"/>
      <c r="R1" s="1"/>
      <c r="S1" s="1"/>
      <c r="T1" s="1"/>
      <c r="U1" s="1"/>
      <c r="V1" s="1"/>
    </row>
    <row r="2" spans="1:25" x14ac:dyDescent="0.25">
      <c r="A2" s="1"/>
      <c r="B2" s="167" t="s">
        <v>0</v>
      </c>
      <c r="C2" s="168"/>
      <c r="D2" s="168"/>
      <c r="E2" s="168"/>
      <c r="F2" s="168"/>
      <c r="G2" s="168"/>
      <c r="H2" s="169"/>
      <c r="I2" s="1"/>
      <c r="J2" s="1"/>
      <c r="K2" s="1"/>
      <c r="L2" s="1"/>
      <c r="M2" s="1"/>
      <c r="N2" s="1"/>
      <c r="O2" s="1"/>
      <c r="P2" s="1"/>
      <c r="Q2" s="1"/>
      <c r="R2" s="1"/>
      <c r="S2" s="1"/>
      <c r="T2" s="1"/>
      <c r="U2" s="1"/>
      <c r="V2" s="1"/>
    </row>
    <row r="3" spans="1:25" x14ac:dyDescent="0.25">
      <c r="A3" s="1"/>
      <c r="B3" s="2"/>
      <c r="C3" s="3"/>
      <c r="D3" s="3"/>
      <c r="E3" s="3"/>
      <c r="F3" s="3"/>
      <c r="G3" s="3"/>
      <c r="H3" s="4"/>
      <c r="I3" s="1"/>
      <c r="J3" s="1"/>
      <c r="K3" s="1"/>
      <c r="L3" s="1"/>
      <c r="M3" s="1"/>
      <c r="N3" s="1"/>
      <c r="O3" s="1"/>
      <c r="P3" s="1"/>
      <c r="Q3" s="1"/>
      <c r="R3" s="1"/>
      <c r="S3" s="1"/>
      <c r="T3" s="1"/>
      <c r="U3" s="1"/>
      <c r="V3" s="1"/>
    </row>
    <row r="4" spans="1:25" ht="63" customHeight="1" x14ac:dyDescent="0.25">
      <c r="A4" s="1"/>
      <c r="B4" s="170" t="s">
        <v>1</v>
      </c>
      <c r="C4" s="147"/>
      <c r="D4" s="147"/>
      <c r="E4" s="147"/>
      <c r="F4" s="147"/>
      <c r="G4" s="147"/>
      <c r="H4" s="148"/>
      <c r="I4" s="1"/>
      <c r="J4" s="1"/>
      <c r="K4" s="1"/>
      <c r="L4" s="1"/>
      <c r="M4" s="1"/>
      <c r="N4" s="1"/>
      <c r="O4" s="1"/>
      <c r="P4" s="1"/>
      <c r="Q4" s="1"/>
      <c r="R4" s="1"/>
      <c r="S4" s="1"/>
      <c r="T4" s="1"/>
      <c r="U4" s="1"/>
      <c r="V4" s="1"/>
    </row>
    <row r="5" spans="1:25" ht="63" customHeight="1" x14ac:dyDescent="0.25">
      <c r="A5" s="1"/>
      <c r="B5" s="171"/>
      <c r="C5" s="172"/>
      <c r="D5" s="172"/>
      <c r="E5" s="172"/>
      <c r="F5" s="172"/>
      <c r="G5" s="172"/>
      <c r="H5" s="173"/>
      <c r="I5" s="1"/>
      <c r="J5" s="1"/>
      <c r="K5" s="1"/>
      <c r="L5" s="1"/>
      <c r="M5" s="1"/>
      <c r="N5" s="1"/>
      <c r="O5" s="1"/>
      <c r="P5" s="1"/>
      <c r="Q5" s="1"/>
      <c r="R5" s="1"/>
      <c r="S5" s="1"/>
      <c r="T5" s="1"/>
      <c r="U5" s="1"/>
      <c r="V5" s="1"/>
    </row>
    <row r="6" spans="1:25" x14ac:dyDescent="0.25">
      <c r="A6" s="1"/>
      <c r="B6" s="174" t="s">
        <v>2</v>
      </c>
      <c r="C6" s="175"/>
      <c r="D6" s="175"/>
      <c r="E6" s="175"/>
      <c r="F6" s="175"/>
      <c r="G6" s="175"/>
      <c r="H6" s="176"/>
      <c r="I6" s="1"/>
      <c r="J6" s="1"/>
      <c r="K6" s="1"/>
      <c r="L6" s="1"/>
      <c r="M6" s="1"/>
      <c r="N6" s="1"/>
      <c r="O6" s="1"/>
      <c r="P6" s="1"/>
      <c r="Q6" s="1"/>
      <c r="R6" s="1"/>
      <c r="S6" s="1"/>
      <c r="T6" s="1"/>
      <c r="U6" s="1"/>
      <c r="V6" s="1"/>
    </row>
    <row r="7" spans="1:25" ht="95.25" customHeight="1" x14ac:dyDescent="0.25">
      <c r="A7" s="1"/>
      <c r="B7" s="177" t="s">
        <v>3</v>
      </c>
      <c r="C7" s="172"/>
      <c r="D7" s="172"/>
      <c r="E7" s="172"/>
      <c r="F7" s="172"/>
      <c r="G7" s="172"/>
      <c r="H7" s="173"/>
      <c r="I7" s="1"/>
      <c r="J7" s="1"/>
      <c r="K7" s="1"/>
      <c r="L7" s="1"/>
      <c r="M7" s="1"/>
      <c r="N7" s="1"/>
      <c r="O7" s="1"/>
      <c r="P7" s="1"/>
      <c r="Q7" s="1"/>
      <c r="R7" s="1"/>
      <c r="S7" s="1"/>
      <c r="T7" s="1"/>
      <c r="U7" s="1"/>
      <c r="V7" s="1"/>
    </row>
    <row r="8" spans="1:25" x14ac:dyDescent="0.25">
      <c r="A8" s="1"/>
      <c r="B8" s="5"/>
      <c r="C8" s="6"/>
      <c r="D8" s="6"/>
      <c r="E8" s="6"/>
      <c r="F8" s="6"/>
      <c r="G8" s="6"/>
      <c r="H8" s="7"/>
      <c r="I8" s="1"/>
      <c r="J8" s="1"/>
      <c r="K8" s="1"/>
      <c r="L8" s="1"/>
      <c r="M8" s="1"/>
      <c r="N8" s="1"/>
      <c r="O8" s="1"/>
      <c r="P8" s="1"/>
      <c r="Q8" s="1"/>
      <c r="R8" s="1"/>
      <c r="S8" s="1"/>
      <c r="T8" s="1"/>
      <c r="U8" s="1"/>
      <c r="V8" s="1"/>
    </row>
    <row r="9" spans="1:25" ht="16.5" customHeight="1" x14ac:dyDescent="0.25">
      <c r="A9" s="1"/>
      <c r="B9" s="146" t="s">
        <v>4</v>
      </c>
      <c r="C9" s="147"/>
      <c r="D9" s="147"/>
      <c r="E9" s="147"/>
      <c r="F9" s="147"/>
      <c r="G9" s="147"/>
      <c r="H9" s="148"/>
      <c r="I9" s="1"/>
      <c r="J9" s="1"/>
      <c r="K9" s="1"/>
      <c r="L9" s="1"/>
      <c r="M9" s="1"/>
      <c r="N9" s="1"/>
      <c r="O9" s="1"/>
      <c r="P9" s="1"/>
      <c r="Q9" s="1"/>
      <c r="R9" s="1"/>
      <c r="S9" s="1"/>
      <c r="T9" s="1"/>
      <c r="U9" s="1"/>
      <c r="V9" s="1"/>
    </row>
    <row r="10" spans="1:25" ht="44.25" customHeight="1" x14ac:dyDescent="0.25">
      <c r="A10" s="1"/>
      <c r="B10" s="178"/>
      <c r="C10" s="147"/>
      <c r="D10" s="147"/>
      <c r="E10" s="147"/>
      <c r="F10" s="147"/>
      <c r="G10" s="147"/>
      <c r="H10" s="148"/>
      <c r="I10" s="1"/>
      <c r="J10" s="1"/>
      <c r="K10" s="1"/>
      <c r="L10" s="1"/>
      <c r="M10" s="1"/>
      <c r="N10" s="1"/>
      <c r="O10" s="1"/>
      <c r="P10" s="1"/>
      <c r="Q10" s="1"/>
      <c r="R10" s="1"/>
      <c r="S10" s="1"/>
      <c r="T10" s="1"/>
      <c r="U10" s="1"/>
      <c r="V10" s="1"/>
      <c r="W10" s="1"/>
      <c r="X10" s="1"/>
      <c r="Y10" s="1"/>
    </row>
    <row r="11" spans="1:25" x14ac:dyDescent="0.25">
      <c r="A11" s="1"/>
      <c r="B11" s="8"/>
      <c r="C11" s="9"/>
      <c r="D11" s="10"/>
      <c r="E11" s="11"/>
      <c r="F11" s="11"/>
      <c r="G11" s="11"/>
      <c r="H11" s="12"/>
      <c r="I11" s="1"/>
      <c r="J11" s="1"/>
      <c r="K11" s="1"/>
      <c r="L11" s="1"/>
      <c r="M11" s="1"/>
      <c r="N11" s="1"/>
      <c r="O11" s="1"/>
      <c r="P11" s="1"/>
      <c r="Q11" s="1"/>
      <c r="R11" s="1"/>
      <c r="S11" s="1"/>
      <c r="T11" s="1"/>
      <c r="U11" s="1"/>
      <c r="V11" s="1"/>
      <c r="W11" s="1"/>
      <c r="X11" s="1"/>
      <c r="Y11" s="1"/>
    </row>
    <row r="12" spans="1:25" x14ac:dyDescent="0.25">
      <c r="A12" s="1"/>
      <c r="B12" s="8"/>
      <c r="C12" s="161" t="s">
        <v>5</v>
      </c>
      <c r="D12" s="162"/>
      <c r="E12" s="163" t="s">
        <v>6</v>
      </c>
      <c r="F12" s="164"/>
      <c r="G12" s="9"/>
      <c r="H12" s="12"/>
      <c r="I12" s="1"/>
      <c r="J12" s="1"/>
      <c r="K12" s="1"/>
      <c r="L12" s="1"/>
      <c r="M12" s="1"/>
      <c r="N12" s="1"/>
      <c r="O12" s="1"/>
      <c r="P12" s="1"/>
      <c r="Q12" s="1"/>
      <c r="R12" s="1"/>
      <c r="S12" s="1"/>
      <c r="T12" s="1"/>
      <c r="U12" s="1"/>
      <c r="V12" s="1"/>
      <c r="W12" s="1"/>
      <c r="X12" s="1"/>
      <c r="Y12" s="1"/>
    </row>
    <row r="13" spans="1:25" ht="35.25" customHeight="1" x14ac:dyDescent="0.25">
      <c r="A13" s="1"/>
      <c r="B13" s="8"/>
      <c r="C13" s="157" t="s">
        <v>7</v>
      </c>
      <c r="D13" s="158"/>
      <c r="E13" s="159" t="s">
        <v>8</v>
      </c>
      <c r="F13" s="160"/>
      <c r="G13" s="9"/>
      <c r="H13" s="12"/>
      <c r="I13" s="1"/>
      <c r="J13" s="1"/>
      <c r="K13" s="1"/>
      <c r="L13" s="1"/>
      <c r="M13" s="1"/>
      <c r="N13" s="1"/>
      <c r="O13" s="1"/>
      <c r="P13" s="1"/>
      <c r="Q13" s="1"/>
      <c r="R13" s="1"/>
      <c r="S13" s="1"/>
      <c r="T13" s="1"/>
      <c r="U13" s="1"/>
      <c r="V13" s="1"/>
      <c r="W13" s="1"/>
      <c r="X13" s="1"/>
      <c r="Y13" s="1"/>
    </row>
    <row r="14" spans="1:25" ht="17.25" customHeight="1" x14ac:dyDescent="0.25">
      <c r="A14" s="1"/>
      <c r="B14" s="8"/>
      <c r="C14" s="165" t="s">
        <v>9</v>
      </c>
      <c r="D14" s="158"/>
      <c r="E14" s="166" t="s">
        <v>10</v>
      </c>
      <c r="F14" s="160"/>
      <c r="G14" s="9"/>
      <c r="H14" s="12"/>
      <c r="I14" s="1"/>
      <c r="J14" s="1"/>
      <c r="K14" s="1"/>
      <c r="L14" s="1"/>
      <c r="M14" s="1"/>
      <c r="N14" s="1"/>
      <c r="O14" s="1"/>
      <c r="P14" s="1"/>
      <c r="Q14" s="1"/>
      <c r="R14" s="1"/>
      <c r="S14" s="1"/>
      <c r="T14" s="1"/>
      <c r="U14" s="1"/>
      <c r="V14" s="1"/>
      <c r="W14" s="1"/>
      <c r="X14" s="1"/>
      <c r="Y14" s="1"/>
    </row>
    <row r="15" spans="1:25" ht="19.5" customHeight="1" x14ac:dyDescent="0.25">
      <c r="A15" s="1"/>
      <c r="B15" s="8"/>
      <c r="C15" s="157" t="s">
        <v>11</v>
      </c>
      <c r="D15" s="158"/>
      <c r="E15" s="159" t="s">
        <v>12</v>
      </c>
      <c r="F15" s="160"/>
      <c r="G15" s="9"/>
      <c r="H15" s="12"/>
      <c r="I15" s="1"/>
      <c r="J15" s="1"/>
      <c r="K15" s="1"/>
      <c r="L15" s="1"/>
      <c r="M15" s="1"/>
      <c r="N15" s="1"/>
      <c r="O15" s="1"/>
      <c r="P15" s="1"/>
      <c r="Q15" s="1"/>
      <c r="R15" s="1"/>
      <c r="S15" s="1"/>
      <c r="T15" s="1"/>
      <c r="U15" s="1"/>
      <c r="V15" s="1"/>
      <c r="W15" s="1"/>
      <c r="X15" s="1"/>
      <c r="Y15" s="1"/>
    </row>
    <row r="16" spans="1:25" ht="69.75" customHeight="1" x14ac:dyDescent="0.25">
      <c r="A16" s="1"/>
      <c r="B16" s="8"/>
      <c r="C16" s="157" t="s">
        <v>13</v>
      </c>
      <c r="D16" s="158"/>
      <c r="E16" s="159" t="s">
        <v>14</v>
      </c>
      <c r="F16" s="160"/>
      <c r="G16" s="9"/>
      <c r="H16" s="12"/>
      <c r="I16" s="1"/>
      <c r="J16" s="1"/>
      <c r="K16" s="1"/>
      <c r="L16" s="1"/>
      <c r="M16" s="1"/>
      <c r="N16" s="1"/>
      <c r="O16" s="1"/>
      <c r="P16" s="1"/>
      <c r="Q16" s="1"/>
      <c r="R16" s="1"/>
      <c r="S16" s="1"/>
      <c r="T16" s="1"/>
      <c r="U16" s="1"/>
      <c r="V16" s="1"/>
      <c r="W16" s="1"/>
      <c r="X16" s="1"/>
      <c r="Y16" s="1"/>
    </row>
    <row r="17" spans="1:25" ht="34.5" customHeight="1" x14ac:dyDescent="0.25">
      <c r="A17" s="1"/>
      <c r="B17" s="13"/>
      <c r="C17" s="153" t="s">
        <v>15</v>
      </c>
      <c r="D17" s="154"/>
      <c r="E17" s="149" t="s">
        <v>16</v>
      </c>
      <c r="F17" s="150"/>
      <c r="G17" s="14"/>
      <c r="H17" s="15"/>
      <c r="I17" s="1"/>
      <c r="J17" s="1"/>
      <c r="K17" s="1"/>
      <c r="L17" s="1"/>
      <c r="M17" s="1"/>
      <c r="N17" s="1"/>
      <c r="O17" s="1"/>
      <c r="P17" s="1"/>
      <c r="Q17" s="1"/>
      <c r="R17" s="1"/>
      <c r="S17" s="1"/>
      <c r="T17" s="1"/>
      <c r="U17" s="1"/>
      <c r="V17" s="1"/>
      <c r="W17" s="1"/>
      <c r="X17" s="1"/>
      <c r="Y17" s="1"/>
    </row>
    <row r="18" spans="1:25" ht="27.75" customHeight="1" x14ac:dyDescent="0.25">
      <c r="A18" s="1"/>
      <c r="B18" s="13"/>
      <c r="C18" s="153" t="s">
        <v>17</v>
      </c>
      <c r="D18" s="154"/>
      <c r="E18" s="149" t="s">
        <v>18</v>
      </c>
      <c r="F18" s="150"/>
      <c r="G18" s="14"/>
      <c r="H18" s="15"/>
      <c r="I18" s="1"/>
      <c r="J18" s="1"/>
      <c r="K18" s="1"/>
      <c r="L18" s="1"/>
      <c r="M18" s="1"/>
      <c r="N18" s="1"/>
      <c r="O18" s="1"/>
      <c r="P18" s="1"/>
      <c r="Q18" s="1"/>
      <c r="R18" s="1"/>
      <c r="S18" s="1"/>
      <c r="T18" s="1"/>
      <c r="U18" s="1"/>
      <c r="V18" s="1"/>
      <c r="W18" s="1"/>
      <c r="X18" s="1"/>
      <c r="Y18" s="1"/>
    </row>
    <row r="19" spans="1:25" ht="28.5" customHeight="1" x14ac:dyDescent="0.25">
      <c r="A19" s="1"/>
      <c r="B19" s="13"/>
      <c r="C19" s="153" t="s">
        <v>19</v>
      </c>
      <c r="D19" s="154"/>
      <c r="E19" s="149" t="s">
        <v>20</v>
      </c>
      <c r="F19" s="150"/>
      <c r="G19" s="14"/>
      <c r="H19" s="15"/>
      <c r="I19" s="1"/>
      <c r="J19" s="1"/>
      <c r="K19" s="1"/>
      <c r="L19" s="1"/>
      <c r="M19" s="1"/>
      <c r="N19" s="1"/>
      <c r="O19" s="1"/>
      <c r="P19" s="1"/>
      <c r="Q19" s="1"/>
      <c r="R19" s="1"/>
      <c r="S19" s="1"/>
      <c r="T19" s="1"/>
      <c r="U19" s="1"/>
      <c r="V19" s="1"/>
      <c r="W19" s="1"/>
      <c r="X19" s="1"/>
      <c r="Y19" s="1"/>
    </row>
    <row r="20" spans="1:25" ht="72.75" customHeight="1" x14ac:dyDescent="0.25">
      <c r="A20" s="1"/>
      <c r="B20" s="13"/>
      <c r="C20" s="153" t="s">
        <v>21</v>
      </c>
      <c r="D20" s="154"/>
      <c r="E20" s="149" t="s">
        <v>22</v>
      </c>
      <c r="F20" s="150"/>
      <c r="G20" s="14"/>
      <c r="H20" s="15"/>
      <c r="I20" s="1"/>
      <c r="J20" s="1"/>
      <c r="K20" s="1"/>
      <c r="L20" s="1"/>
      <c r="M20" s="1"/>
      <c r="N20" s="1"/>
      <c r="O20" s="1"/>
      <c r="P20" s="1"/>
      <c r="Q20" s="1"/>
      <c r="R20" s="1"/>
      <c r="S20" s="1"/>
      <c r="T20" s="1"/>
      <c r="U20" s="1"/>
      <c r="V20" s="1"/>
      <c r="W20" s="1"/>
      <c r="X20" s="1"/>
      <c r="Y20" s="1"/>
    </row>
    <row r="21" spans="1:25" ht="64.5" customHeight="1" x14ac:dyDescent="0.25">
      <c r="A21" s="1"/>
      <c r="B21" s="13"/>
      <c r="C21" s="153" t="s">
        <v>23</v>
      </c>
      <c r="D21" s="154"/>
      <c r="E21" s="149" t="s">
        <v>24</v>
      </c>
      <c r="F21" s="150"/>
      <c r="G21" s="14"/>
      <c r="H21" s="15"/>
      <c r="I21" s="1"/>
      <c r="J21" s="1"/>
      <c r="K21" s="1"/>
      <c r="L21" s="1"/>
      <c r="M21" s="1"/>
      <c r="N21" s="1"/>
      <c r="O21" s="1"/>
      <c r="P21" s="1"/>
      <c r="Q21" s="1"/>
      <c r="R21" s="1"/>
      <c r="S21" s="1"/>
      <c r="T21" s="1"/>
      <c r="U21" s="1"/>
      <c r="V21" s="1"/>
      <c r="W21" s="1"/>
      <c r="X21" s="1"/>
      <c r="Y21" s="1"/>
    </row>
    <row r="22" spans="1:25" ht="71.25" customHeight="1" x14ac:dyDescent="0.25">
      <c r="A22" s="1"/>
      <c r="B22" s="13"/>
      <c r="C22" s="153" t="s">
        <v>25</v>
      </c>
      <c r="D22" s="154"/>
      <c r="E22" s="149" t="s">
        <v>26</v>
      </c>
      <c r="F22" s="150"/>
      <c r="G22" s="14"/>
      <c r="H22" s="15"/>
      <c r="I22" s="1"/>
      <c r="J22" s="1"/>
      <c r="K22" s="1"/>
      <c r="L22" s="1"/>
      <c r="M22" s="1"/>
      <c r="N22" s="1"/>
      <c r="O22" s="1"/>
      <c r="P22" s="1"/>
      <c r="Q22" s="1"/>
      <c r="R22" s="1"/>
      <c r="S22" s="1"/>
      <c r="T22" s="1"/>
      <c r="U22" s="1"/>
      <c r="V22" s="1"/>
      <c r="W22" s="1"/>
      <c r="X22" s="1"/>
      <c r="Y22" s="1"/>
    </row>
    <row r="23" spans="1:25" ht="55.5" customHeight="1" x14ac:dyDescent="0.25">
      <c r="A23" s="1"/>
      <c r="B23" s="13"/>
      <c r="C23" s="153" t="s">
        <v>27</v>
      </c>
      <c r="D23" s="154"/>
      <c r="E23" s="149" t="s">
        <v>28</v>
      </c>
      <c r="F23" s="150"/>
      <c r="G23" s="14"/>
      <c r="H23" s="15"/>
      <c r="I23" s="1"/>
      <c r="J23" s="1"/>
      <c r="K23" s="1"/>
      <c r="L23" s="1"/>
      <c r="M23" s="1"/>
      <c r="N23" s="1"/>
      <c r="O23" s="1"/>
      <c r="P23" s="1"/>
      <c r="Q23" s="1"/>
      <c r="R23" s="1"/>
      <c r="S23" s="1"/>
      <c r="T23" s="1"/>
      <c r="U23" s="1"/>
      <c r="V23" s="1"/>
      <c r="W23" s="1"/>
      <c r="X23" s="1"/>
      <c r="Y23" s="1"/>
    </row>
    <row r="24" spans="1:25" ht="42" customHeight="1" x14ac:dyDescent="0.25">
      <c r="A24" s="1"/>
      <c r="B24" s="13"/>
      <c r="C24" s="153" t="s">
        <v>29</v>
      </c>
      <c r="D24" s="154"/>
      <c r="E24" s="149" t="s">
        <v>30</v>
      </c>
      <c r="F24" s="150"/>
      <c r="G24" s="14"/>
      <c r="H24" s="15"/>
      <c r="I24" s="1"/>
      <c r="J24" s="1"/>
      <c r="K24" s="1"/>
      <c r="L24" s="1"/>
      <c r="M24" s="1"/>
      <c r="N24" s="1"/>
      <c r="O24" s="1"/>
      <c r="P24" s="1"/>
      <c r="Q24" s="1"/>
      <c r="R24" s="1"/>
      <c r="S24" s="1"/>
      <c r="T24" s="1"/>
      <c r="U24" s="1"/>
      <c r="V24" s="1"/>
      <c r="W24" s="1"/>
      <c r="X24" s="1"/>
      <c r="Y24" s="1"/>
    </row>
    <row r="25" spans="1:25" ht="59.25" customHeight="1" x14ac:dyDescent="0.25">
      <c r="A25" s="1"/>
      <c r="B25" s="13"/>
      <c r="C25" s="153" t="s">
        <v>31</v>
      </c>
      <c r="D25" s="154"/>
      <c r="E25" s="149" t="s">
        <v>32</v>
      </c>
      <c r="F25" s="150"/>
      <c r="G25" s="14"/>
      <c r="H25" s="15"/>
      <c r="I25" s="1"/>
      <c r="J25" s="1"/>
      <c r="K25" s="1"/>
      <c r="L25" s="1"/>
      <c r="M25" s="1"/>
      <c r="N25" s="1"/>
      <c r="O25" s="1"/>
      <c r="P25" s="1"/>
      <c r="Q25" s="1"/>
      <c r="R25" s="1"/>
      <c r="S25" s="1"/>
      <c r="T25" s="1"/>
      <c r="U25" s="1"/>
      <c r="V25" s="1"/>
      <c r="W25" s="1"/>
      <c r="X25" s="1"/>
      <c r="Y25" s="1"/>
    </row>
    <row r="26" spans="1:25" ht="23.25" customHeight="1" x14ac:dyDescent="0.25">
      <c r="A26" s="1"/>
      <c r="B26" s="13"/>
      <c r="C26" s="153" t="s">
        <v>33</v>
      </c>
      <c r="D26" s="154"/>
      <c r="E26" s="149" t="s">
        <v>34</v>
      </c>
      <c r="F26" s="150"/>
      <c r="G26" s="14"/>
      <c r="H26" s="15"/>
      <c r="I26" s="1"/>
      <c r="J26" s="1"/>
      <c r="K26" s="1"/>
      <c r="L26" s="1"/>
      <c r="M26" s="1"/>
      <c r="N26" s="1"/>
      <c r="O26" s="1"/>
      <c r="P26" s="1"/>
      <c r="Q26" s="1"/>
      <c r="R26" s="1"/>
      <c r="S26" s="1"/>
      <c r="T26" s="1"/>
      <c r="U26" s="1"/>
      <c r="V26" s="1"/>
      <c r="W26" s="1"/>
      <c r="X26" s="1"/>
      <c r="Y26" s="1"/>
    </row>
    <row r="27" spans="1:25" ht="30.75" customHeight="1" x14ac:dyDescent="0.25">
      <c r="A27" s="1"/>
      <c r="B27" s="13"/>
      <c r="C27" s="153" t="s">
        <v>35</v>
      </c>
      <c r="D27" s="154"/>
      <c r="E27" s="149" t="s">
        <v>36</v>
      </c>
      <c r="F27" s="150"/>
      <c r="G27" s="14"/>
      <c r="H27" s="15"/>
      <c r="I27" s="1"/>
      <c r="J27" s="1"/>
      <c r="K27" s="1"/>
      <c r="L27" s="1"/>
      <c r="M27" s="1"/>
      <c r="N27" s="1"/>
      <c r="O27" s="1"/>
      <c r="P27" s="1"/>
      <c r="Q27" s="1"/>
      <c r="R27" s="1"/>
      <c r="S27" s="1"/>
      <c r="T27" s="1"/>
      <c r="U27" s="1"/>
      <c r="V27" s="1"/>
      <c r="W27" s="1"/>
      <c r="X27" s="1"/>
      <c r="Y27" s="1"/>
    </row>
    <row r="28" spans="1:25" ht="35.25" customHeight="1" x14ac:dyDescent="0.25">
      <c r="A28" s="1"/>
      <c r="B28" s="13"/>
      <c r="C28" s="153" t="s">
        <v>37</v>
      </c>
      <c r="D28" s="154"/>
      <c r="E28" s="149" t="s">
        <v>38</v>
      </c>
      <c r="F28" s="150"/>
      <c r="G28" s="14"/>
      <c r="H28" s="15"/>
      <c r="I28" s="1"/>
      <c r="J28" s="1"/>
      <c r="K28" s="1"/>
      <c r="L28" s="1"/>
      <c r="M28" s="1"/>
      <c r="N28" s="1"/>
      <c r="O28" s="1"/>
      <c r="P28" s="1"/>
      <c r="Q28" s="1"/>
      <c r="R28" s="1"/>
      <c r="S28" s="1"/>
      <c r="T28" s="1"/>
      <c r="U28" s="1"/>
      <c r="V28" s="1"/>
      <c r="W28" s="1"/>
      <c r="X28" s="1"/>
      <c r="Y28" s="1"/>
    </row>
    <row r="29" spans="1:25" ht="33" customHeight="1" x14ac:dyDescent="0.25">
      <c r="A29" s="1"/>
      <c r="B29" s="13"/>
      <c r="C29" s="153" t="s">
        <v>39</v>
      </c>
      <c r="D29" s="154"/>
      <c r="E29" s="149" t="s">
        <v>38</v>
      </c>
      <c r="F29" s="150"/>
      <c r="G29" s="14"/>
      <c r="H29" s="15"/>
      <c r="I29" s="1"/>
      <c r="J29" s="1"/>
      <c r="K29" s="1"/>
      <c r="L29" s="1"/>
      <c r="M29" s="1"/>
      <c r="N29" s="1"/>
      <c r="O29" s="1"/>
      <c r="P29" s="1"/>
      <c r="Q29" s="1"/>
      <c r="R29" s="1"/>
      <c r="S29" s="1"/>
      <c r="T29" s="1"/>
      <c r="U29" s="1"/>
      <c r="V29" s="1"/>
      <c r="W29" s="1"/>
      <c r="X29" s="1"/>
      <c r="Y29" s="1"/>
    </row>
    <row r="30" spans="1:25" ht="30" customHeight="1" x14ac:dyDescent="0.25">
      <c r="A30" s="1"/>
      <c r="B30" s="13"/>
      <c r="C30" s="153" t="s">
        <v>40</v>
      </c>
      <c r="D30" s="154"/>
      <c r="E30" s="149" t="s">
        <v>41</v>
      </c>
      <c r="F30" s="150"/>
      <c r="G30" s="14"/>
      <c r="H30" s="15"/>
      <c r="I30" s="1"/>
      <c r="J30" s="1"/>
      <c r="K30" s="1"/>
      <c r="L30" s="1"/>
      <c r="M30" s="1"/>
      <c r="N30" s="1"/>
      <c r="O30" s="1"/>
      <c r="P30" s="1"/>
      <c r="Q30" s="1"/>
      <c r="R30" s="1"/>
      <c r="S30" s="1"/>
      <c r="T30" s="1"/>
      <c r="U30" s="1"/>
      <c r="V30" s="1"/>
      <c r="W30" s="1"/>
      <c r="X30" s="1"/>
      <c r="Y30" s="1"/>
    </row>
    <row r="31" spans="1:25" ht="35.25" customHeight="1" x14ac:dyDescent="0.25">
      <c r="A31" s="1"/>
      <c r="B31" s="13"/>
      <c r="C31" s="153" t="s">
        <v>42</v>
      </c>
      <c r="D31" s="154"/>
      <c r="E31" s="149" t="s">
        <v>43</v>
      </c>
      <c r="F31" s="150"/>
      <c r="G31" s="14"/>
      <c r="H31" s="15"/>
      <c r="I31" s="1"/>
      <c r="J31" s="1"/>
      <c r="K31" s="1"/>
      <c r="L31" s="1"/>
      <c r="M31" s="1"/>
      <c r="N31" s="1"/>
      <c r="O31" s="1"/>
      <c r="P31" s="1"/>
      <c r="Q31" s="1"/>
      <c r="R31" s="1"/>
      <c r="S31" s="1"/>
      <c r="T31" s="1"/>
      <c r="U31" s="1"/>
      <c r="V31" s="1"/>
      <c r="W31" s="1"/>
      <c r="X31" s="1"/>
      <c r="Y31" s="1"/>
    </row>
    <row r="32" spans="1:25" ht="31.5" customHeight="1" x14ac:dyDescent="0.25">
      <c r="A32" s="1"/>
      <c r="B32" s="13"/>
      <c r="C32" s="153" t="s">
        <v>44</v>
      </c>
      <c r="D32" s="154"/>
      <c r="E32" s="149" t="s">
        <v>45</v>
      </c>
      <c r="F32" s="150"/>
      <c r="G32" s="14"/>
      <c r="H32" s="15"/>
      <c r="I32" s="1"/>
      <c r="J32" s="1"/>
      <c r="K32" s="1"/>
      <c r="L32" s="1"/>
      <c r="M32" s="1"/>
      <c r="N32" s="1"/>
      <c r="O32" s="1"/>
      <c r="P32" s="1"/>
      <c r="Q32" s="1"/>
      <c r="R32" s="1"/>
      <c r="S32" s="1"/>
      <c r="T32" s="1"/>
      <c r="U32" s="1"/>
      <c r="V32" s="1"/>
      <c r="W32" s="1"/>
      <c r="X32" s="1"/>
      <c r="Y32" s="1"/>
    </row>
    <row r="33" spans="1:25" ht="35.25" customHeight="1" x14ac:dyDescent="0.25">
      <c r="A33" s="1"/>
      <c r="B33" s="13"/>
      <c r="C33" s="153" t="s">
        <v>46</v>
      </c>
      <c r="D33" s="154"/>
      <c r="E33" s="149" t="s">
        <v>47</v>
      </c>
      <c r="F33" s="150"/>
      <c r="G33" s="14"/>
      <c r="H33" s="15"/>
      <c r="I33" s="1"/>
      <c r="J33" s="1"/>
      <c r="K33" s="1"/>
      <c r="L33" s="1"/>
      <c r="M33" s="1"/>
      <c r="N33" s="1"/>
      <c r="O33" s="1"/>
      <c r="P33" s="1"/>
      <c r="Q33" s="1"/>
      <c r="R33" s="1"/>
      <c r="S33" s="1"/>
      <c r="T33" s="1"/>
      <c r="U33" s="1"/>
      <c r="V33" s="1"/>
      <c r="W33" s="1"/>
      <c r="X33" s="1"/>
      <c r="Y33" s="1"/>
    </row>
    <row r="34" spans="1:25" ht="59.25" customHeight="1" x14ac:dyDescent="0.25">
      <c r="A34" s="1"/>
      <c r="B34" s="13"/>
      <c r="C34" s="153" t="s">
        <v>48</v>
      </c>
      <c r="D34" s="154"/>
      <c r="E34" s="149" t="s">
        <v>49</v>
      </c>
      <c r="F34" s="150"/>
      <c r="G34" s="14"/>
      <c r="H34" s="15"/>
      <c r="I34" s="1"/>
      <c r="J34" s="1"/>
      <c r="K34" s="1"/>
      <c r="L34" s="1"/>
      <c r="M34" s="1"/>
      <c r="N34" s="1"/>
      <c r="O34" s="1"/>
      <c r="P34" s="1"/>
      <c r="Q34" s="1"/>
      <c r="R34" s="1"/>
      <c r="S34" s="1"/>
      <c r="T34" s="1"/>
      <c r="U34" s="1"/>
      <c r="V34" s="1"/>
      <c r="W34" s="1"/>
      <c r="X34" s="1"/>
      <c r="Y34" s="1"/>
    </row>
    <row r="35" spans="1:25" ht="29.25" customHeight="1" x14ac:dyDescent="0.25">
      <c r="A35" s="1"/>
      <c r="B35" s="13"/>
      <c r="C35" s="153" t="s">
        <v>50</v>
      </c>
      <c r="D35" s="154"/>
      <c r="E35" s="149" t="s">
        <v>51</v>
      </c>
      <c r="F35" s="150"/>
      <c r="G35" s="14"/>
      <c r="H35" s="15"/>
      <c r="I35" s="1"/>
      <c r="J35" s="1"/>
      <c r="K35" s="1"/>
      <c r="L35" s="1"/>
      <c r="M35" s="1"/>
      <c r="N35" s="1"/>
      <c r="O35" s="1"/>
      <c r="P35" s="1"/>
      <c r="Q35" s="1"/>
      <c r="R35" s="1"/>
      <c r="S35" s="1"/>
      <c r="T35" s="1"/>
      <c r="U35" s="1"/>
      <c r="V35" s="1"/>
      <c r="W35" s="1"/>
      <c r="X35" s="1"/>
      <c r="Y35" s="1"/>
    </row>
    <row r="36" spans="1:25" ht="82.5" customHeight="1" x14ac:dyDescent="0.25">
      <c r="A36" s="1"/>
      <c r="B36" s="13"/>
      <c r="C36" s="153" t="s">
        <v>52</v>
      </c>
      <c r="D36" s="154"/>
      <c r="E36" s="149" t="s">
        <v>53</v>
      </c>
      <c r="F36" s="150"/>
      <c r="G36" s="14"/>
      <c r="H36" s="15"/>
      <c r="I36" s="1"/>
      <c r="J36" s="1"/>
      <c r="K36" s="1"/>
      <c r="L36" s="1"/>
      <c r="M36" s="1"/>
      <c r="N36" s="1"/>
      <c r="O36" s="1"/>
      <c r="P36" s="1"/>
      <c r="Q36" s="1"/>
      <c r="R36" s="1"/>
      <c r="S36" s="1"/>
      <c r="T36" s="1"/>
      <c r="U36" s="1"/>
      <c r="V36" s="1"/>
      <c r="W36" s="1"/>
      <c r="X36" s="1"/>
      <c r="Y36" s="1"/>
    </row>
    <row r="37" spans="1:25" ht="46.5" customHeight="1" x14ac:dyDescent="0.25">
      <c r="A37" s="1"/>
      <c r="B37" s="13"/>
      <c r="C37" s="153" t="s">
        <v>54</v>
      </c>
      <c r="D37" s="154"/>
      <c r="E37" s="149" t="s">
        <v>55</v>
      </c>
      <c r="F37" s="150"/>
      <c r="G37" s="14"/>
      <c r="H37" s="15"/>
      <c r="I37" s="1"/>
      <c r="J37" s="1"/>
      <c r="K37" s="1"/>
      <c r="L37" s="1"/>
      <c r="M37" s="1"/>
      <c r="N37" s="1"/>
      <c r="O37" s="1"/>
      <c r="P37" s="1"/>
      <c r="Q37" s="1"/>
      <c r="R37" s="1"/>
      <c r="S37" s="1"/>
      <c r="T37" s="1"/>
      <c r="U37" s="1"/>
      <c r="V37" s="1"/>
      <c r="W37" s="1"/>
      <c r="X37" s="1"/>
      <c r="Y37" s="1"/>
    </row>
    <row r="38" spans="1:25" ht="6.75" customHeight="1" x14ac:dyDescent="0.25">
      <c r="A38" s="1"/>
      <c r="B38" s="13"/>
      <c r="C38" s="155"/>
      <c r="D38" s="156"/>
      <c r="E38" s="151"/>
      <c r="F38" s="152"/>
      <c r="G38" s="14"/>
      <c r="H38" s="15"/>
      <c r="I38" s="1"/>
      <c r="J38" s="1"/>
      <c r="K38" s="1"/>
      <c r="L38" s="1"/>
      <c r="M38" s="1"/>
      <c r="N38" s="1"/>
      <c r="O38" s="1"/>
      <c r="P38" s="1"/>
      <c r="Q38" s="1"/>
      <c r="R38" s="1"/>
      <c r="S38" s="1"/>
      <c r="T38" s="1"/>
      <c r="U38" s="1"/>
      <c r="V38" s="1"/>
      <c r="W38" s="1"/>
      <c r="X38" s="1"/>
      <c r="Y38" s="1"/>
    </row>
    <row r="39" spans="1:25" ht="15.75" customHeight="1" x14ac:dyDescent="0.25">
      <c r="A39" s="1"/>
      <c r="B39" s="13"/>
      <c r="C39" s="16"/>
      <c r="D39" s="16"/>
      <c r="E39" s="17"/>
      <c r="F39" s="17"/>
      <c r="G39" s="14"/>
      <c r="H39" s="15"/>
      <c r="I39" s="1"/>
      <c r="J39" s="1"/>
      <c r="K39" s="1"/>
      <c r="L39" s="1"/>
      <c r="M39" s="1"/>
      <c r="N39" s="1"/>
      <c r="O39" s="1"/>
      <c r="P39" s="1"/>
      <c r="Q39" s="1"/>
      <c r="R39" s="1"/>
      <c r="S39" s="1"/>
      <c r="T39" s="1"/>
      <c r="U39" s="1"/>
      <c r="V39" s="1"/>
      <c r="W39" s="1"/>
      <c r="X39" s="1"/>
      <c r="Y39" s="1"/>
    </row>
    <row r="40" spans="1:25" ht="21" customHeight="1" x14ac:dyDescent="0.25">
      <c r="A40" s="1"/>
      <c r="B40" s="146" t="s">
        <v>56</v>
      </c>
      <c r="C40" s="147"/>
      <c r="D40" s="147"/>
      <c r="E40" s="147"/>
      <c r="F40" s="147"/>
      <c r="G40" s="147"/>
      <c r="H40" s="148"/>
      <c r="I40" s="1"/>
      <c r="J40" s="1"/>
      <c r="K40" s="1"/>
      <c r="L40" s="1"/>
      <c r="M40" s="1"/>
      <c r="N40" s="1"/>
      <c r="O40" s="1"/>
      <c r="P40" s="1"/>
      <c r="Q40" s="1"/>
      <c r="R40" s="1"/>
      <c r="S40" s="1"/>
      <c r="T40" s="1"/>
      <c r="U40" s="1"/>
      <c r="V40" s="1"/>
      <c r="W40" s="1"/>
      <c r="X40" s="1"/>
      <c r="Y40" s="1"/>
    </row>
    <row r="41" spans="1:25" ht="20.25" customHeight="1" x14ac:dyDescent="0.25">
      <c r="A41" s="1"/>
      <c r="B41" s="146" t="s">
        <v>57</v>
      </c>
      <c r="C41" s="147"/>
      <c r="D41" s="147"/>
      <c r="E41" s="147"/>
      <c r="F41" s="147"/>
      <c r="G41" s="147"/>
      <c r="H41" s="148"/>
      <c r="I41" s="1"/>
      <c r="J41" s="1"/>
      <c r="K41" s="1"/>
      <c r="L41" s="1"/>
      <c r="M41" s="1"/>
      <c r="N41" s="1"/>
      <c r="O41" s="1"/>
      <c r="P41" s="1"/>
      <c r="Q41" s="1"/>
      <c r="R41" s="1"/>
      <c r="S41" s="1"/>
      <c r="T41" s="1"/>
      <c r="U41" s="1"/>
      <c r="V41" s="1"/>
      <c r="W41" s="1"/>
      <c r="X41" s="1"/>
      <c r="Y41" s="1"/>
    </row>
    <row r="42" spans="1:25" ht="20.25" customHeight="1" x14ac:dyDescent="0.25">
      <c r="A42" s="1"/>
      <c r="B42" s="146" t="s">
        <v>58</v>
      </c>
      <c r="C42" s="147"/>
      <c r="D42" s="147"/>
      <c r="E42" s="147"/>
      <c r="F42" s="147"/>
      <c r="G42" s="147"/>
      <c r="H42" s="148"/>
      <c r="I42" s="1"/>
      <c r="J42" s="1"/>
      <c r="K42" s="1"/>
      <c r="L42" s="1"/>
      <c r="M42" s="1"/>
      <c r="N42" s="1"/>
      <c r="O42" s="1"/>
      <c r="P42" s="1"/>
      <c r="Q42" s="1"/>
      <c r="R42" s="1"/>
      <c r="S42" s="1"/>
      <c r="T42" s="1"/>
      <c r="U42" s="1"/>
      <c r="V42" s="1"/>
      <c r="W42" s="1"/>
      <c r="X42" s="1"/>
      <c r="Y42" s="1"/>
    </row>
    <row r="43" spans="1:25" ht="20.25" customHeight="1" x14ac:dyDescent="0.25">
      <c r="A43" s="1"/>
      <c r="B43" s="146" t="s">
        <v>59</v>
      </c>
      <c r="C43" s="147"/>
      <c r="D43" s="147"/>
      <c r="E43" s="147"/>
      <c r="F43" s="147"/>
      <c r="G43" s="147"/>
      <c r="H43" s="148"/>
      <c r="I43" s="1"/>
      <c r="J43" s="1"/>
      <c r="K43" s="1"/>
      <c r="L43" s="1"/>
      <c r="M43" s="1"/>
      <c r="N43" s="1"/>
      <c r="O43" s="1"/>
      <c r="P43" s="1"/>
      <c r="Q43" s="1"/>
      <c r="R43" s="1"/>
      <c r="S43" s="1"/>
      <c r="T43" s="1"/>
      <c r="U43" s="1"/>
      <c r="V43" s="1"/>
      <c r="W43" s="1"/>
      <c r="X43" s="1"/>
      <c r="Y43" s="1"/>
    </row>
    <row r="44" spans="1:25" ht="15.75" customHeight="1" x14ac:dyDescent="0.25">
      <c r="A44" s="1"/>
      <c r="B44" s="146" t="s">
        <v>60</v>
      </c>
      <c r="C44" s="147"/>
      <c r="D44" s="147"/>
      <c r="E44" s="147"/>
      <c r="F44" s="147"/>
      <c r="G44" s="147"/>
      <c r="H44" s="148"/>
      <c r="I44" s="1"/>
      <c r="J44" s="1"/>
      <c r="K44" s="1"/>
      <c r="L44" s="1"/>
      <c r="M44" s="1"/>
      <c r="N44" s="1"/>
      <c r="O44" s="1"/>
      <c r="P44" s="1"/>
      <c r="Q44" s="1"/>
      <c r="R44" s="1"/>
      <c r="S44" s="1"/>
      <c r="T44" s="1"/>
      <c r="U44" s="1"/>
      <c r="V44" s="1"/>
      <c r="W44" s="1"/>
      <c r="X44" s="1"/>
      <c r="Y44" s="1"/>
    </row>
    <row r="45" spans="1:25" ht="15.75" customHeight="1" x14ac:dyDescent="0.25">
      <c r="A45" s="1"/>
      <c r="B45" s="18"/>
      <c r="C45" s="19"/>
      <c r="D45" s="19"/>
      <c r="E45" s="19"/>
      <c r="F45" s="19"/>
      <c r="G45" s="19"/>
      <c r="H45" s="20"/>
      <c r="I45" s="1"/>
      <c r="J45" s="1"/>
      <c r="K45" s="1"/>
      <c r="L45" s="1"/>
      <c r="M45" s="1"/>
      <c r="N45" s="1"/>
      <c r="O45" s="1"/>
      <c r="P45" s="1"/>
      <c r="Q45" s="1"/>
      <c r="R45" s="1"/>
      <c r="S45" s="1"/>
      <c r="T45" s="1"/>
      <c r="U45" s="1"/>
      <c r="V45" s="1"/>
      <c r="W45" s="1"/>
      <c r="X45" s="1"/>
      <c r="Y45" s="1"/>
    </row>
    <row r="46" spans="1:25"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x14ac:dyDescent="0.25"/>
    <row r="246" spans="1:25" ht="15.75" customHeight="1" x14ac:dyDescent="0.25"/>
    <row r="247" spans="1:25" ht="15.75" customHeight="1" x14ac:dyDescent="0.25"/>
    <row r="248" spans="1:25" ht="15.75" customHeight="1" x14ac:dyDescent="0.25"/>
    <row r="249" spans="1:25" ht="15.75" customHeight="1" x14ac:dyDescent="0.25"/>
    <row r="250" spans="1:25" ht="15.75" customHeight="1" x14ac:dyDescent="0.25"/>
    <row r="251" spans="1:25" ht="15.75" customHeight="1" x14ac:dyDescent="0.25"/>
    <row r="252" spans="1:25" ht="15.75" customHeight="1" x14ac:dyDescent="0.25"/>
    <row r="253" spans="1:25" ht="15.75" customHeight="1" x14ac:dyDescent="0.25"/>
    <row r="254" spans="1:25" ht="15.75" customHeight="1" x14ac:dyDescent="0.25"/>
    <row r="255" spans="1:25" ht="15.75" customHeight="1" x14ac:dyDescent="0.25"/>
    <row r="256" spans="1:2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4">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E17:F17"/>
    <mergeCell ref="C18:D18"/>
    <mergeCell ref="C19:D19"/>
    <mergeCell ref="C20:D20"/>
    <mergeCell ref="C21:D21"/>
    <mergeCell ref="C22:D22"/>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B43:H43"/>
    <mergeCell ref="B44:H44"/>
    <mergeCell ref="E31:F31"/>
    <mergeCell ref="E32:F32"/>
    <mergeCell ref="E33:F33"/>
    <mergeCell ref="E34:F34"/>
    <mergeCell ref="E35:F35"/>
    <mergeCell ref="E36:F36"/>
    <mergeCell ref="E37:F3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D1000"/>
  <sheetViews>
    <sheetView tabSelected="1" zoomScale="77" zoomScaleNormal="77" workbookViewId="0">
      <pane ySplit="2" topLeftCell="A3" activePane="bottomLeft" state="frozen"/>
      <selection pane="bottomLeft" activeCell="A4" sqref="A4:B4"/>
    </sheetView>
  </sheetViews>
  <sheetFormatPr baseColWidth="10" defaultColWidth="14.42578125" defaultRowHeight="15" customHeight="1" x14ac:dyDescent="0.25"/>
  <cols>
    <col min="1" max="1" width="3.5703125" customWidth="1"/>
    <col min="2" max="2" width="13.85546875" customWidth="1"/>
    <col min="3" max="3" width="11.5703125" customWidth="1"/>
    <col min="4" max="4" width="14.140625" customWidth="1"/>
    <col min="5" max="5" width="28.28515625" customWidth="1"/>
    <col min="6" max="6" width="16.7109375" customWidth="1"/>
    <col min="7" max="7" width="15.5703125" customWidth="1"/>
    <col min="8" max="8" width="14.42578125" customWidth="1"/>
    <col min="9" max="9" width="5.5703125" customWidth="1"/>
    <col min="10" max="10" width="17.7109375" customWidth="1"/>
    <col min="11" max="11" width="26.7109375" hidden="1" customWidth="1"/>
    <col min="12" max="12" width="15.28515625" customWidth="1"/>
    <col min="13" max="13" width="5.5703125" customWidth="1"/>
    <col min="14" max="14" width="14" customWidth="1"/>
    <col min="15" max="15" width="5.140625" customWidth="1"/>
    <col min="16" max="16" width="27.140625" customWidth="1"/>
    <col min="17" max="17" width="13.28515625" customWidth="1"/>
    <col min="18" max="18" width="6" customWidth="1"/>
    <col min="19" max="19" width="4.42578125" customWidth="1"/>
    <col min="20" max="20" width="4.85546875" customWidth="1"/>
    <col min="21" max="21" width="6.28515625" customWidth="1"/>
    <col min="22" max="22" width="5.85546875" customWidth="1"/>
    <col min="23" max="23" width="6.5703125" customWidth="1"/>
    <col min="24" max="24" width="33.42578125" customWidth="1"/>
    <col min="25" max="25" width="7.5703125" customWidth="1"/>
    <col min="26" max="26" width="9" customWidth="1"/>
    <col min="27" max="27" width="8.140625" customWidth="1"/>
    <col min="28" max="28" width="8" customWidth="1"/>
    <col min="29" max="29" width="7.28515625" customWidth="1"/>
    <col min="30" max="30" width="6.42578125" customWidth="1"/>
    <col min="31" max="31" width="20.140625" customWidth="1"/>
    <col min="32" max="32" width="16.5703125" customWidth="1"/>
    <col min="33" max="33" width="14.7109375" customWidth="1"/>
    <col min="34" max="34" width="13" customWidth="1"/>
    <col min="35" max="35" width="16.28515625" customWidth="1"/>
    <col min="36" max="36" width="18.42578125" customWidth="1"/>
    <col min="37" max="56" width="10" customWidth="1"/>
  </cols>
  <sheetData>
    <row r="1" spans="1:56" ht="16.5" customHeight="1" x14ac:dyDescent="0.3">
      <c r="A1" s="200" t="s">
        <v>61</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2"/>
      <c r="AK1" s="21"/>
      <c r="AL1" s="21"/>
      <c r="AM1" s="21"/>
      <c r="AN1" s="21"/>
      <c r="AO1" s="21"/>
      <c r="AP1" s="21"/>
      <c r="AQ1" s="21"/>
      <c r="AR1" s="21"/>
      <c r="AS1" s="21"/>
      <c r="AT1" s="21"/>
      <c r="AU1" s="21"/>
      <c r="AV1" s="21"/>
      <c r="AW1" s="21"/>
      <c r="AX1" s="21"/>
      <c r="AY1" s="21"/>
      <c r="AZ1" s="21"/>
      <c r="BA1" s="21"/>
      <c r="BB1" s="21"/>
      <c r="BC1" s="21"/>
      <c r="BD1" s="21"/>
    </row>
    <row r="2" spans="1:56" ht="24" customHeight="1" x14ac:dyDescent="0.3">
      <c r="A2" s="203"/>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5"/>
      <c r="AK2" s="21"/>
      <c r="AL2" s="21"/>
      <c r="AM2" s="21"/>
      <c r="AN2" s="21"/>
      <c r="AO2" s="21"/>
      <c r="AP2" s="21"/>
      <c r="AQ2" s="21"/>
      <c r="AR2" s="21"/>
      <c r="AS2" s="21"/>
      <c r="AT2" s="21"/>
      <c r="AU2" s="21"/>
      <c r="AV2" s="21"/>
      <c r="AW2" s="21"/>
      <c r="AX2" s="21"/>
      <c r="AY2" s="21"/>
      <c r="AZ2" s="21"/>
      <c r="BA2" s="21"/>
      <c r="BB2" s="21"/>
      <c r="BC2" s="21"/>
      <c r="BD2" s="21"/>
    </row>
    <row r="3" spans="1:56" ht="16.5" customHeight="1" x14ac:dyDescent="0.3">
      <c r="A3" s="22"/>
      <c r="B3" s="23"/>
      <c r="C3" s="22"/>
      <c r="D3" s="22"/>
      <c r="E3" s="21"/>
      <c r="F3" s="24"/>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41.25" customHeight="1" x14ac:dyDescent="0.3">
      <c r="A4" s="206" t="s">
        <v>62</v>
      </c>
      <c r="B4" s="186"/>
      <c r="C4" s="207" t="s">
        <v>230</v>
      </c>
      <c r="D4" s="185"/>
      <c r="E4" s="185"/>
      <c r="F4" s="185"/>
      <c r="G4" s="185"/>
      <c r="H4" s="185"/>
      <c r="I4" s="185"/>
      <c r="J4" s="185"/>
      <c r="K4" s="185"/>
      <c r="L4" s="185"/>
      <c r="M4" s="185"/>
      <c r="N4" s="186"/>
      <c r="O4" s="208"/>
      <c r="P4" s="147"/>
      <c r="Q4" s="147"/>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row>
    <row r="5" spans="1:56" ht="35.25" customHeight="1" x14ac:dyDescent="0.3">
      <c r="A5" s="209" t="s">
        <v>63</v>
      </c>
      <c r="B5" s="186"/>
      <c r="C5" s="210" t="s">
        <v>231</v>
      </c>
      <c r="D5" s="211"/>
      <c r="E5" s="211"/>
      <c r="F5" s="211"/>
      <c r="G5" s="211"/>
      <c r="H5" s="211"/>
      <c r="I5" s="211"/>
      <c r="J5" s="211"/>
      <c r="K5" s="211"/>
      <c r="L5" s="211"/>
      <c r="M5" s="211"/>
      <c r="N5" s="212"/>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row>
    <row r="6" spans="1:56" ht="49.5" customHeight="1" x14ac:dyDescent="0.3">
      <c r="A6" s="209" t="s">
        <v>64</v>
      </c>
      <c r="B6" s="186"/>
      <c r="C6" s="210" t="s">
        <v>232</v>
      </c>
      <c r="D6" s="185"/>
      <c r="E6" s="185"/>
      <c r="F6" s="185"/>
      <c r="G6" s="185"/>
      <c r="H6" s="185"/>
      <c r="I6" s="185"/>
      <c r="J6" s="185"/>
      <c r="K6" s="185"/>
      <c r="L6" s="185"/>
      <c r="M6" s="185"/>
      <c r="N6" s="186"/>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row>
    <row r="7" spans="1:56" ht="16.5" customHeight="1" x14ac:dyDescent="0.3">
      <c r="A7" s="213" t="s">
        <v>65</v>
      </c>
      <c r="B7" s="185"/>
      <c r="C7" s="185"/>
      <c r="D7" s="185"/>
      <c r="E7" s="185"/>
      <c r="F7" s="185"/>
      <c r="G7" s="186"/>
      <c r="H7" s="213" t="s">
        <v>66</v>
      </c>
      <c r="I7" s="185"/>
      <c r="J7" s="185"/>
      <c r="K7" s="185"/>
      <c r="L7" s="185"/>
      <c r="M7" s="185"/>
      <c r="N7" s="186"/>
      <c r="O7" s="213" t="s">
        <v>67</v>
      </c>
      <c r="P7" s="185"/>
      <c r="Q7" s="185"/>
      <c r="R7" s="185"/>
      <c r="S7" s="185"/>
      <c r="T7" s="185"/>
      <c r="U7" s="185"/>
      <c r="V7" s="185"/>
      <c r="W7" s="186"/>
      <c r="X7" s="213" t="s">
        <v>68</v>
      </c>
      <c r="Y7" s="185"/>
      <c r="Z7" s="185"/>
      <c r="AA7" s="185"/>
      <c r="AB7" s="185"/>
      <c r="AC7" s="185"/>
      <c r="AD7" s="186"/>
      <c r="AE7" s="213" t="s">
        <v>69</v>
      </c>
      <c r="AF7" s="185"/>
      <c r="AG7" s="185"/>
      <c r="AH7" s="185"/>
      <c r="AI7" s="185"/>
      <c r="AJ7" s="186"/>
      <c r="AK7" s="21"/>
      <c r="AL7" s="21"/>
      <c r="AM7" s="21"/>
      <c r="AN7" s="21"/>
      <c r="AO7" s="21"/>
      <c r="AP7" s="21"/>
      <c r="AQ7" s="21"/>
      <c r="AR7" s="21"/>
      <c r="AS7" s="21"/>
      <c r="AT7" s="21"/>
      <c r="AU7" s="21"/>
      <c r="AV7" s="21"/>
      <c r="AW7" s="21"/>
      <c r="AX7" s="21"/>
      <c r="AY7" s="21"/>
      <c r="AZ7" s="21"/>
      <c r="BA7" s="21"/>
      <c r="BB7" s="21"/>
      <c r="BC7" s="21"/>
      <c r="BD7" s="21"/>
    </row>
    <row r="8" spans="1:56" ht="39" customHeight="1" x14ac:dyDescent="0.3">
      <c r="A8" s="214" t="s">
        <v>70</v>
      </c>
      <c r="B8" s="189" t="s">
        <v>15</v>
      </c>
      <c r="C8" s="190" t="s">
        <v>17</v>
      </c>
      <c r="D8" s="190" t="s">
        <v>19</v>
      </c>
      <c r="E8" s="194" t="s">
        <v>21</v>
      </c>
      <c r="F8" s="195" t="s">
        <v>23</v>
      </c>
      <c r="G8" s="190" t="s">
        <v>71</v>
      </c>
      <c r="H8" s="190" t="s">
        <v>72</v>
      </c>
      <c r="I8" s="196" t="s">
        <v>73</v>
      </c>
      <c r="J8" s="195" t="s">
        <v>74</v>
      </c>
      <c r="K8" s="195" t="s">
        <v>75</v>
      </c>
      <c r="L8" s="198" t="s">
        <v>76</v>
      </c>
      <c r="M8" s="196" t="s">
        <v>73</v>
      </c>
      <c r="N8" s="190" t="s">
        <v>29</v>
      </c>
      <c r="O8" s="199" t="s">
        <v>77</v>
      </c>
      <c r="P8" s="195" t="s">
        <v>31</v>
      </c>
      <c r="Q8" s="195" t="s">
        <v>33</v>
      </c>
      <c r="R8" s="215" t="s">
        <v>78</v>
      </c>
      <c r="S8" s="185"/>
      <c r="T8" s="185"/>
      <c r="U8" s="185"/>
      <c r="V8" s="185"/>
      <c r="W8" s="186"/>
      <c r="X8" s="199" t="s">
        <v>79</v>
      </c>
      <c r="Y8" s="199" t="s">
        <v>80</v>
      </c>
      <c r="Z8" s="199" t="s">
        <v>73</v>
      </c>
      <c r="AA8" s="199" t="s">
        <v>81</v>
      </c>
      <c r="AB8" s="199" t="s">
        <v>73</v>
      </c>
      <c r="AC8" s="199" t="s">
        <v>82</v>
      </c>
      <c r="AD8" s="199" t="s">
        <v>50</v>
      </c>
      <c r="AE8" s="195" t="s">
        <v>69</v>
      </c>
      <c r="AF8" s="195" t="s">
        <v>83</v>
      </c>
      <c r="AG8" s="195" t="s">
        <v>84</v>
      </c>
      <c r="AH8" s="195" t="s">
        <v>85</v>
      </c>
      <c r="AI8" s="195" t="s">
        <v>86</v>
      </c>
      <c r="AJ8" s="195" t="s">
        <v>54</v>
      </c>
      <c r="AK8" s="21"/>
      <c r="AL8" s="21"/>
      <c r="AM8" s="21"/>
      <c r="AN8" s="21"/>
      <c r="AO8" s="21"/>
      <c r="AP8" s="21"/>
      <c r="AQ8" s="21"/>
      <c r="AR8" s="21"/>
      <c r="AS8" s="21"/>
      <c r="AT8" s="21"/>
      <c r="AU8" s="21"/>
      <c r="AV8" s="21"/>
      <c r="AW8" s="21"/>
      <c r="AX8" s="21"/>
      <c r="AY8" s="21"/>
      <c r="AZ8" s="21"/>
      <c r="BA8" s="21"/>
      <c r="BB8" s="21"/>
      <c r="BC8" s="21"/>
      <c r="BD8" s="21"/>
    </row>
    <row r="9" spans="1:56" ht="39" customHeight="1" x14ac:dyDescent="0.25">
      <c r="A9" s="181"/>
      <c r="B9" s="181"/>
      <c r="C9" s="181"/>
      <c r="D9" s="181"/>
      <c r="E9" s="181"/>
      <c r="F9" s="181"/>
      <c r="G9" s="181"/>
      <c r="H9" s="181"/>
      <c r="I9" s="197"/>
      <c r="J9" s="181"/>
      <c r="K9" s="181"/>
      <c r="L9" s="197"/>
      <c r="M9" s="197"/>
      <c r="N9" s="181"/>
      <c r="O9" s="181"/>
      <c r="P9" s="181"/>
      <c r="Q9" s="181"/>
      <c r="R9" s="25" t="s">
        <v>87</v>
      </c>
      <c r="S9" s="25" t="s">
        <v>88</v>
      </c>
      <c r="T9" s="25" t="s">
        <v>89</v>
      </c>
      <c r="U9" s="25" t="s">
        <v>90</v>
      </c>
      <c r="V9" s="25" t="s">
        <v>91</v>
      </c>
      <c r="W9" s="25" t="s">
        <v>92</v>
      </c>
      <c r="X9" s="181"/>
      <c r="Y9" s="181"/>
      <c r="Z9" s="181"/>
      <c r="AA9" s="181"/>
      <c r="AB9" s="181"/>
      <c r="AC9" s="181"/>
      <c r="AD9" s="181"/>
      <c r="AE9" s="181"/>
      <c r="AF9" s="181"/>
      <c r="AG9" s="181"/>
      <c r="AH9" s="181"/>
      <c r="AI9" s="181"/>
      <c r="AJ9" s="181"/>
      <c r="AK9" s="26"/>
      <c r="AL9" s="26"/>
      <c r="AM9" s="26"/>
      <c r="AN9" s="26"/>
      <c r="AO9" s="26"/>
      <c r="AP9" s="26"/>
      <c r="AQ9" s="26"/>
      <c r="AR9" s="26"/>
      <c r="AS9" s="26"/>
      <c r="AT9" s="26"/>
      <c r="AU9" s="26"/>
      <c r="AV9" s="26"/>
      <c r="AW9" s="26"/>
      <c r="AX9" s="26"/>
      <c r="AY9" s="26"/>
      <c r="AZ9" s="26"/>
      <c r="BA9" s="26"/>
      <c r="BB9" s="26"/>
      <c r="BC9" s="26"/>
      <c r="BD9" s="26"/>
    </row>
    <row r="10" spans="1:56" ht="117.75" customHeight="1" x14ac:dyDescent="0.25">
      <c r="A10" s="187">
        <v>1</v>
      </c>
      <c r="B10" s="188" t="s">
        <v>93</v>
      </c>
      <c r="C10" s="191" t="s">
        <v>218</v>
      </c>
      <c r="D10" s="188" t="s">
        <v>221</v>
      </c>
      <c r="E10" s="188" t="s">
        <v>222</v>
      </c>
      <c r="F10" s="188" t="s">
        <v>94</v>
      </c>
      <c r="G10" s="187">
        <v>5000</v>
      </c>
      <c r="H10" s="182" t="str">
        <f>IF(G10&lt;=0,"",IF(G10&lt;=2,"Muy Baja",IF(G10&lt;=24,"Baja",IF(G10&lt;=500,"Media",IF(G10&lt;=5000,"Alta","Muy Alta")))))</f>
        <v>Alta</v>
      </c>
      <c r="I10" s="179">
        <f>IF(H10="Muy baja",20%,IF(H10="Baja",40%,IF(H10="Media",60%,IF(H10="Alta",80%,IF(H10="Muy alta",100%," ")))))</f>
        <v>0.8</v>
      </c>
      <c r="J10" s="179" t="s">
        <v>177</v>
      </c>
      <c r="K10" s="179" t="str">
        <f ca="1">IF(NOT(ISERROR(MATCH(J10,'TABLA DE IMPACTO'!$B$221:$B$223,0))),'TABLA DE IMPACTO'!$F$223&amp;"Por favor no seleccionar los criterios de impacto(Afectación Económica o presupuestal y Pérdida Reputacional)",J10)</f>
        <v xml:space="preserve">     El riesgo afecta la imagen de la entidad a nivel nacional, con efecto publicitarios sostenible a nivel país</v>
      </c>
      <c r="L10" s="182" t="str">
        <f ca="1">IF(OR(K10='TABLA DE IMPACTO'!$C$11,K10='TABLA DE IMPACTO'!$D$11),"Leve",IF(OR(K10='TABLA DE IMPACTO'!$C$12,K10='TABLA DE IMPACTO'!$D$12),"Menor",IF(OR(K10='TABLA DE IMPACTO'!$C$13,K10='TABLA DE IMPACTO'!$D$13),"Moderado",IF(OR(K10='TABLA DE IMPACTO'!$C$14,K10='TABLA DE IMPACTO'!$D$14),"Mayor",IF(OR(K10='TABLA DE IMPACTO'!$C$15,K10='TABLA DE IMPACTO'!$D$15),"Catastrófico","")))))</f>
        <v>Catastrófico</v>
      </c>
      <c r="M10" s="179">
        <f ca="1">IF(L10="Leve",20%,IF(L10="Menor",40%,IF(L10="Moderado",60%,IF(L10="Mayor",80%,IF(L10="Catastrófico",100%," ")))))</f>
        <v>1</v>
      </c>
      <c r="N10" s="18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Extremo</v>
      </c>
      <c r="O10" s="27">
        <v>1</v>
      </c>
      <c r="P10" s="28" t="s">
        <v>223</v>
      </c>
      <c r="Q10" s="27" t="str">
        <f>IF(OR(R10="Preventivo",R10="Detectivo"),"Probabilidad",IF(R10="Correctivo","Impacto",""))</f>
        <v>Impacto</v>
      </c>
      <c r="R10" s="29" t="s">
        <v>108</v>
      </c>
      <c r="S10" s="29" t="s">
        <v>97</v>
      </c>
      <c r="T10" s="30" t="str">
        <f>IF(AND(R10="Preventivo",S10="Automático"),"50%",IF(AND(R10="Preventivo",S10="Manual"),"40%",IF(AND(R10="Detectivo",S10="Automático"),"40%",IF(AND(R10="Detectivo",S10="Manual"),"30%",IF(AND(R10="Correctivo",S10="Automático"),"35%",IF(AND(R10="Correctivo",S10="Manual"),"25%",""))))))</f>
        <v>25%</v>
      </c>
      <c r="U10" s="29" t="s">
        <v>104</v>
      </c>
      <c r="V10" s="29"/>
      <c r="W10" s="29"/>
      <c r="X10" s="31">
        <f>IFERROR(IF(Q10="Probabilidad",(I10-(+I10*T10)),IF(Q10="Impacto",I10,"")),"")</f>
        <v>0.8</v>
      </c>
      <c r="Y10" s="32" t="str">
        <f>IFERROR(IF(X10="","",IF(X10&lt;=0.2,"Muy Baja",IF(X10&lt;=0.4,"Baja",IF(X10&lt;=0.6,"Media",IF(X10&lt;=0.8,"Alta","Muy Alta"))))),"")</f>
        <v>Alta</v>
      </c>
      <c r="Z10" s="33">
        <f t="shared" ref="Z10:Z69" si="0">+X10</f>
        <v>0.8</v>
      </c>
      <c r="AA10" s="32" t="str">
        <f t="shared" ref="AA10:AA69" ca="1" si="1">IFERROR(IF(AB10="","",IF(AB10&lt;=0.2,"Leve",IF(AB10&lt;=0.4,"Menor",IF(AB10&lt;=0.6,"Moderado",IF(AB10&lt;=0.8,"Mayor","Catastrófico"))))),"")</f>
        <v>Mayor</v>
      </c>
      <c r="AB10" s="33">
        <f ca="1">IFERROR(IF(Q10="Impacto",(M10-(+M10*T10)),IF(Q10="Probabilidad",M10,"")),"")</f>
        <v>0.75</v>
      </c>
      <c r="AC10" s="34" t="str">
        <f t="shared" ref="AC10:AC69" ca="1" si="2">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35"/>
      <c r="AE10" s="36" t="s">
        <v>229</v>
      </c>
      <c r="AF10" s="127">
        <v>44925</v>
      </c>
      <c r="AG10" s="37"/>
      <c r="AH10" s="37"/>
      <c r="AI10" s="36"/>
      <c r="AJ10" s="27"/>
      <c r="AK10" s="38"/>
      <c r="AL10" s="38"/>
      <c r="AM10" s="38"/>
      <c r="AN10" s="38"/>
      <c r="AO10" s="38"/>
      <c r="AP10" s="38"/>
      <c r="AQ10" s="38"/>
      <c r="AR10" s="38"/>
      <c r="AS10" s="38"/>
      <c r="AT10" s="38"/>
      <c r="AU10" s="38"/>
      <c r="AV10" s="38"/>
      <c r="AW10" s="38"/>
      <c r="AX10" s="38"/>
      <c r="AY10" s="38"/>
      <c r="AZ10" s="38"/>
      <c r="BA10" s="38"/>
      <c r="BB10" s="38"/>
      <c r="BC10" s="38"/>
      <c r="BD10" s="38"/>
    </row>
    <row r="11" spans="1:56" ht="109.5" customHeight="1" x14ac:dyDescent="0.3">
      <c r="A11" s="180"/>
      <c r="B11" s="180"/>
      <c r="C11" s="192"/>
      <c r="D11" s="180"/>
      <c r="E11" s="180"/>
      <c r="F11" s="180"/>
      <c r="G11" s="180"/>
      <c r="H11" s="180"/>
      <c r="I11" s="180"/>
      <c r="J11" s="180"/>
      <c r="K11" s="180"/>
      <c r="L11" s="180"/>
      <c r="M11" s="180"/>
      <c r="N11" s="180"/>
      <c r="O11" s="27">
        <v>2</v>
      </c>
      <c r="P11" s="28" t="s">
        <v>224</v>
      </c>
      <c r="Q11" s="27" t="str">
        <f>IF(OR(R11="Preventivo",R11="Detectivo"),"Probabilidad",IF(R11="Correctivo","Impacto",""))</f>
        <v>Probabilidad</v>
      </c>
      <c r="R11" s="29" t="s">
        <v>102</v>
      </c>
      <c r="S11" s="29" t="s">
        <v>97</v>
      </c>
      <c r="T11" s="30" t="str">
        <f t="shared" ref="T11:T69" si="3">IF(AND(R11="Preventivo",S11="Automático"),"50%",IF(AND(R11="Preventivo",S11="Manual"),"40%",IF(AND(R11="Detectivo",S11="Automático"),"40%",IF(AND(R11="Detectivo",S11="Manual"),"30%",IF(AND(R11="Correctivo",S11="Automático"),"35%",IF(AND(R11="Correctivo",S11="Manual"),"25%",""))))))</f>
        <v>40%</v>
      </c>
      <c r="U11" s="29" t="s">
        <v>98</v>
      </c>
      <c r="V11" s="29" t="s">
        <v>99</v>
      </c>
      <c r="W11" s="29" t="s">
        <v>100</v>
      </c>
      <c r="X11" s="31">
        <f>IFERROR(IF(Q11="Probabilidad",(I10-(+I10*T11)),IF(Q11="Impacto",I10,"")),"")</f>
        <v>0.48</v>
      </c>
      <c r="Y11" s="32" t="str">
        <f>IFERROR(IF(X11="","",IF(X11&lt;=0.2,"Muy Baja",IF(X11&lt;=0.4,"Baja",IF(X11&lt;=0.6,"Media",IF(X11&lt;=0.8,"Alta","Muy Alta"))))),"")</f>
        <v>Media</v>
      </c>
      <c r="Z11" s="33">
        <f t="shared" si="0"/>
        <v>0.48</v>
      </c>
      <c r="AA11" s="32" t="str">
        <f t="shared" ca="1" si="1"/>
        <v>Mayor</v>
      </c>
      <c r="AB11" s="33">
        <f ca="1">IFERROR(IF(AND(Q10="Impacto",Q11="Impacto"),(AB4-(+AB4*T11)),IF(Q11="Impacto",($M$16-(+$M$16*T11)),IF(Q11="Probabilidad",AB10,""))),"")</f>
        <v>0.75</v>
      </c>
      <c r="AC11" s="34" t="str">
        <f t="shared" ca="1" si="2"/>
        <v>Alto</v>
      </c>
      <c r="AD11" s="35"/>
      <c r="AE11" s="36"/>
      <c r="AF11" s="127"/>
      <c r="AG11" s="37"/>
      <c r="AH11" s="37"/>
      <c r="AI11" s="36"/>
      <c r="AJ11" s="27"/>
      <c r="AK11" s="21"/>
      <c r="AL11" s="21"/>
      <c r="AM11" s="21"/>
      <c r="AN11" s="21"/>
      <c r="AO11" s="21"/>
      <c r="AP11" s="21"/>
      <c r="AQ11" s="21"/>
      <c r="AR11" s="21"/>
      <c r="AS11" s="21"/>
      <c r="AT11" s="21"/>
      <c r="AU11" s="21"/>
      <c r="AV11" s="21"/>
      <c r="AW11" s="21"/>
      <c r="AX11" s="21"/>
      <c r="AY11" s="21"/>
      <c r="AZ11" s="21"/>
      <c r="BA11" s="21"/>
      <c r="BB11" s="21"/>
      <c r="BC11" s="21"/>
      <c r="BD11" s="21"/>
    </row>
    <row r="12" spans="1:56" ht="68.25" customHeight="1" x14ac:dyDescent="0.3">
      <c r="A12" s="180"/>
      <c r="B12" s="180"/>
      <c r="C12" s="193"/>
      <c r="D12" s="180"/>
      <c r="E12" s="180"/>
      <c r="F12" s="180"/>
      <c r="G12" s="180"/>
      <c r="H12" s="180"/>
      <c r="I12" s="180"/>
      <c r="J12" s="180"/>
      <c r="K12" s="180"/>
      <c r="L12" s="180"/>
      <c r="M12" s="180"/>
      <c r="N12" s="180"/>
      <c r="O12" s="27">
        <v>3</v>
      </c>
      <c r="P12" s="28" t="s">
        <v>225</v>
      </c>
      <c r="Q12" s="27" t="str">
        <f t="shared" ref="Q12:Q69" si="4">IF(OR(R12="Preventivo",R12="Detectivo"),"Probabilidad",IF(R12="Correctivo","Impacto",""))</f>
        <v>Probabilidad</v>
      </c>
      <c r="R12" s="29" t="s">
        <v>102</v>
      </c>
      <c r="S12" s="29" t="s">
        <v>97</v>
      </c>
      <c r="T12" s="30" t="str">
        <f t="shared" si="3"/>
        <v>40%</v>
      </c>
      <c r="U12" s="29" t="s">
        <v>98</v>
      </c>
      <c r="V12" s="29" t="s">
        <v>99</v>
      </c>
      <c r="W12" s="29" t="s">
        <v>100</v>
      </c>
      <c r="X12" s="31">
        <f>IFERROR(IF(AND(Q11="Probabilidad",Q12="Probabilidad"),(Z11-(+Z11*T12)),IF(AND(Q11="Impacto",Q12="Probabilidad"),(Z10-(+Z10*T12)),IF(Q12="Impacto",Z11,""))),"")</f>
        <v>0.28799999999999998</v>
      </c>
      <c r="Y12" s="32" t="str">
        <f>IFERROR(IF(X12="","",IF(X12&lt;=0.2,"Muy Baja",IF(X12&lt;=0.4,"Baja",IF(X12&lt;=0.6,"Media",IF(X12&lt;=0.8,"Alta","Muy Alta"))))),"")</f>
        <v>Baja</v>
      </c>
      <c r="Z12" s="33">
        <f t="shared" si="0"/>
        <v>0.28799999999999998</v>
      </c>
      <c r="AA12" s="32" t="str">
        <f t="shared" ca="1" si="1"/>
        <v>Mayor</v>
      </c>
      <c r="AB12" s="33">
        <f t="shared" ref="AB12:AB15" ca="1" si="5">IFERROR(IF(AND(Q11="Impacto",Q12="Impacto"),(AB11-(+AB11*T12)),IF(AND(Q11="Probabilidad",Q12="Impacto"),(AB10-(+AB10*T12)),IF(Q12="Probabilidad",AB11,""))),"")</f>
        <v>0.75</v>
      </c>
      <c r="AC12" s="34" t="str">
        <f t="shared" ca="1" si="2"/>
        <v>Alto</v>
      </c>
      <c r="AD12" s="35"/>
      <c r="AE12" s="36"/>
      <c r="AF12" s="127"/>
      <c r="AG12" s="37"/>
      <c r="AH12" s="37"/>
      <c r="AI12" s="36"/>
      <c r="AJ12" s="27"/>
      <c r="AK12" s="21"/>
      <c r="AL12" s="21"/>
      <c r="AM12" s="21"/>
      <c r="AN12" s="21"/>
      <c r="AO12" s="21"/>
      <c r="AP12" s="21"/>
      <c r="AQ12" s="21"/>
      <c r="AR12" s="21"/>
      <c r="AS12" s="21"/>
      <c r="AT12" s="21"/>
      <c r="AU12" s="21"/>
      <c r="AV12" s="21"/>
      <c r="AW12" s="21"/>
      <c r="AX12" s="21"/>
      <c r="AY12" s="21"/>
      <c r="AZ12" s="21"/>
      <c r="BA12" s="21"/>
      <c r="BB12" s="21"/>
      <c r="BC12" s="21"/>
      <c r="BD12" s="21"/>
    </row>
    <row r="13" spans="1:56" ht="69.75" customHeight="1" x14ac:dyDescent="0.3">
      <c r="A13" s="180"/>
      <c r="B13" s="180"/>
      <c r="C13" s="126" t="s">
        <v>219</v>
      </c>
      <c r="D13" s="180"/>
      <c r="E13" s="180"/>
      <c r="F13" s="180"/>
      <c r="G13" s="180"/>
      <c r="H13" s="180"/>
      <c r="I13" s="180"/>
      <c r="J13" s="180"/>
      <c r="K13" s="180"/>
      <c r="L13" s="180"/>
      <c r="M13" s="180"/>
      <c r="N13" s="180"/>
      <c r="O13" s="27">
        <v>4</v>
      </c>
      <c r="P13" s="28" t="s">
        <v>226</v>
      </c>
      <c r="Q13" s="27" t="str">
        <f t="shared" si="4"/>
        <v>Probabilidad</v>
      </c>
      <c r="R13" s="29" t="s">
        <v>96</v>
      </c>
      <c r="S13" s="29" t="s">
        <v>97</v>
      </c>
      <c r="T13" s="30" t="str">
        <f t="shared" si="3"/>
        <v>30%</v>
      </c>
      <c r="U13" s="29" t="s">
        <v>98</v>
      </c>
      <c r="V13" s="29" t="s">
        <v>99</v>
      </c>
      <c r="W13" s="29" t="s">
        <v>100</v>
      </c>
      <c r="X13" s="31">
        <f t="shared" ref="X13" si="6">IFERROR(IF(AND(Q12="Probabilidad",Q13="Probabilidad"),(Z12-(+Z12*T13)),IF(AND(Q12="Impacto",Q13="Probabilidad"),(Z11-(+Z11*T13)),IF(Q13="Impacto",Z12,""))),"")</f>
        <v>0.2016</v>
      </c>
      <c r="Y13" s="32" t="str">
        <f t="shared" ref="Y13:Y69" si="7">IFERROR(IF(X13="","",IF(X13&lt;=0.2,"Muy Baja",IF(X13&lt;=0.4,"Baja",IF(X13&lt;=0.6,"Media",IF(X13&lt;=0.8,"Alta","Muy Alta"))))),"")</f>
        <v>Baja</v>
      </c>
      <c r="Z13" s="33">
        <f t="shared" si="0"/>
        <v>0.2016</v>
      </c>
      <c r="AA13" s="32" t="str">
        <f t="shared" ca="1" si="1"/>
        <v>Mayor</v>
      </c>
      <c r="AB13" s="33">
        <f t="shared" ca="1" si="5"/>
        <v>0.75</v>
      </c>
      <c r="AC13" s="34" t="str">
        <f t="shared" ca="1" si="2"/>
        <v>Alto</v>
      </c>
      <c r="AD13" s="35"/>
      <c r="AE13" s="36"/>
      <c r="AF13" s="127"/>
      <c r="AG13" s="37"/>
      <c r="AH13" s="37"/>
      <c r="AI13" s="36"/>
      <c r="AJ13" s="27"/>
      <c r="AK13" s="21"/>
      <c r="AL13" s="21"/>
      <c r="AM13" s="21"/>
      <c r="AN13" s="21"/>
      <c r="AO13" s="21"/>
      <c r="AP13" s="21"/>
      <c r="AQ13" s="21"/>
      <c r="AR13" s="21"/>
      <c r="AS13" s="21"/>
      <c r="AT13" s="21"/>
      <c r="AU13" s="21"/>
      <c r="AV13" s="21"/>
      <c r="AW13" s="21"/>
      <c r="AX13" s="21"/>
      <c r="AY13" s="21"/>
      <c r="AZ13" s="21"/>
      <c r="BA13" s="21"/>
      <c r="BB13" s="21"/>
      <c r="BC13" s="21"/>
      <c r="BD13" s="21"/>
    </row>
    <row r="14" spans="1:56" ht="57" customHeight="1" x14ac:dyDescent="0.3">
      <c r="A14" s="180"/>
      <c r="B14" s="180"/>
      <c r="C14" s="126" t="s">
        <v>220</v>
      </c>
      <c r="D14" s="180"/>
      <c r="E14" s="180"/>
      <c r="F14" s="180"/>
      <c r="G14" s="180"/>
      <c r="H14" s="180"/>
      <c r="I14" s="180"/>
      <c r="J14" s="180"/>
      <c r="K14" s="180"/>
      <c r="L14" s="180"/>
      <c r="M14" s="180"/>
      <c r="N14" s="180"/>
      <c r="O14" s="27">
        <v>5</v>
      </c>
      <c r="P14" s="28" t="s">
        <v>227</v>
      </c>
      <c r="Q14" s="27" t="str">
        <f t="shared" si="4"/>
        <v>Impacto</v>
      </c>
      <c r="R14" s="29" t="s">
        <v>108</v>
      </c>
      <c r="S14" s="29" t="s">
        <v>97</v>
      </c>
      <c r="T14" s="30" t="str">
        <f t="shared" si="3"/>
        <v>25%</v>
      </c>
      <c r="U14" s="29" t="s">
        <v>98</v>
      </c>
      <c r="V14" s="29" t="s">
        <v>99</v>
      </c>
      <c r="W14" s="29" t="s">
        <v>107</v>
      </c>
      <c r="X14" s="31">
        <f>IFERROR(IF(Q14="Probabilidad",(I10-(+I10*T14)),IF(Q14="Impacto",I10,"")),"")</f>
        <v>0.8</v>
      </c>
      <c r="Y14" s="32" t="str">
        <f>IFERROR(IF(X14="","",IF(X14&lt;=0.2,"Muy Baja",IF(X14&lt;=0.4,"Baja",IF(X14&lt;=0.6,"Media",IF(X14&lt;=0.8,"Alta","Muy Alta"))))),"")</f>
        <v>Alta</v>
      </c>
      <c r="Z14" s="33">
        <f t="shared" si="0"/>
        <v>0.8</v>
      </c>
      <c r="AA14" s="32" t="str">
        <f t="shared" ca="1" si="1"/>
        <v>Moderado</v>
      </c>
      <c r="AB14" s="33">
        <f t="shared" ca="1" si="5"/>
        <v>0.5625</v>
      </c>
      <c r="AC14" s="34" t="str">
        <f t="shared" ca="1" si="2"/>
        <v>Alto</v>
      </c>
      <c r="AD14" s="35"/>
      <c r="AE14" s="36"/>
      <c r="AF14" s="127"/>
      <c r="AG14" s="37"/>
      <c r="AH14" s="37"/>
      <c r="AI14" s="36"/>
      <c r="AJ14" s="27"/>
      <c r="AK14" s="21"/>
      <c r="AL14" s="21"/>
      <c r="AM14" s="21"/>
      <c r="AN14" s="21"/>
      <c r="AO14" s="21"/>
      <c r="AP14" s="21"/>
      <c r="AQ14" s="21"/>
      <c r="AR14" s="21"/>
      <c r="AS14" s="21"/>
      <c r="AT14" s="21"/>
      <c r="AU14" s="21"/>
      <c r="AV14" s="21"/>
      <c r="AW14" s="21"/>
      <c r="AX14" s="21"/>
      <c r="AY14" s="21"/>
      <c r="AZ14" s="21"/>
      <c r="BA14" s="21"/>
      <c r="BB14" s="21"/>
      <c r="BC14" s="21"/>
      <c r="BD14" s="21"/>
    </row>
    <row r="15" spans="1:56" ht="39" customHeight="1" x14ac:dyDescent="0.3">
      <c r="A15" s="181"/>
      <c r="B15" s="181"/>
      <c r="C15" s="126"/>
      <c r="D15" s="181"/>
      <c r="E15" s="181"/>
      <c r="F15" s="181"/>
      <c r="G15" s="181"/>
      <c r="H15" s="181"/>
      <c r="I15" s="181"/>
      <c r="J15" s="181"/>
      <c r="K15" s="181"/>
      <c r="L15" s="181"/>
      <c r="M15" s="181"/>
      <c r="N15" s="181"/>
      <c r="O15" s="27">
        <v>6</v>
      </c>
      <c r="P15" s="28" t="s">
        <v>228</v>
      </c>
      <c r="Q15" s="27" t="str">
        <f t="shared" si="4"/>
        <v>Impacto</v>
      </c>
      <c r="R15" s="29" t="s">
        <v>108</v>
      </c>
      <c r="S15" s="29" t="s">
        <v>97</v>
      </c>
      <c r="T15" s="30" t="str">
        <f t="shared" si="3"/>
        <v>25%</v>
      </c>
      <c r="U15" s="29" t="s">
        <v>104</v>
      </c>
      <c r="V15" s="29" t="s">
        <v>99</v>
      </c>
      <c r="W15" s="29"/>
      <c r="X15" s="31">
        <f>IFERROR(IF(Q15="Probabilidad",(I10-(+I10*T15)),IF(Q15="Impacto",I10,"")),"")</f>
        <v>0.8</v>
      </c>
      <c r="Y15" s="32" t="str">
        <f t="shared" si="7"/>
        <v>Alta</v>
      </c>
      <c r="Z15" s="33">
        <f t="shared" si="0"/>
        <v>0.8</v>
      </c>
      <c r="AA15" s="32" t="str">
        <f t="shared" ca="1" si="1"/>
        <v>Moderado</v>
      </c>
      <c r="AB15" s="33">
        <f t="shared" ca="1" si="5"/>
        <v>0.421875</v>
      </c>
      <c r="AC15" s="34" t="str">
        <f t="shared" ca="1" si="2"/>
        <v>Alto</v>
      </c>
      <c r="AD15" s="35"/>
      <c r="AE15" s="36"/>
      <c r="AF15" s="127"/>
      <c r="AG15" s="37"/>
      <c r="AH15" s="37"/>
      <c r="AI15" s="36"/>
      <c r="AJ15" s="27"/>
      <c r="AK15" s="21"/>
      <c r="AL15" s="21"/>
      <c r="AM15" s="21"/>
      <c r="AN15" s="21"/>
      <c r="AO15" s="21"/>
      <c r="AP15" s="21"/>
      <c r="AQ15" s="21"/>
      <c r="AR15" s="21"/>
      <c r="AS15" s="21"/>
      <c r="AT15" s="21"/>
      <c r="AU15" s="21"/>
      <c r="AV15" s="21"/>
      <c r="AW15" s="21"/>
      <c r="AX15" s="21"/>
      <c r="AY15" s="21"/>
      <c r="AZ15" s="21"/>
      <c r="BA15" s="21"/>
      <c r="BB15" s="21"/>
      <c r="BC15" s="21"/>
      <c r="BD15" s="21"/>
    </row>
    <row r="16" spans="1:56" s="145" customFormat="1" ht="135.75" customHeight="1" x14ac:dyDescent="0.25">
      <c r="A16" s="187">
        <v>2</v>
      </c>
      <c r="B16" s="188" t="s">
        <v>93</v>
      </c>
      <c r="C16" s="131" t="s">
        <v>233</v>
      </c>
      <c r="D16" s="188" t="s">
        <v>236</v>
      </c>
      <c r="E16" s="188" t="s">
        <v>240</v>
      </c>
      <c r="F16" s="188" t="s">
        <v>212</v>
      </c>
      <c r="G16" s="187">
        <v>4400</v>
      </c>
      <c r="H16" s="182" t="str">
        <f>IF(G16&lt;=0,"",IF(G16&lt;=2,"Muy Baja",IF(G16&lt;=24,"Baja",IF(G16&lt;=500,"Media",IF(G16&lt;=5000,"Alta","Muy Alta")))))</f>
        <v>Alta</v>
      </c>
      <c r="I16" s="179">
        <f>IF(H16="","",IF(H16="Muy Baja",0.2,IF(H16="Baja",0.4,IF(H16="Media",0.6,IF(H16="Alta",0.8,IF(H16="Muy Alta",1,))))))</f>
        <v>0.8</v>
      </c>
      <c r="J16" s="179" t="s">
        <v>111</v>
      </c>
      <c r="K16" s="179" t="str">
        <f ca="1">IF(NOT(ISERROR(MATCH(J16,'TABLA DE IMPACTO'!$B$221:$B$223,0))),'TABLA DE IMPACTO'!$F$223&amp;"Por favor no seleccionar los criterios de impacto(Afectación Económica o presupuestal y Pérdida Reputacional)",J16)</f>
        <v xml:space="preserve">     El riesgo afecta la imagen de la entidad internamente, de conocimiento general, nivel interno, de junta dircetiva y accionistas y/o de provedores</v>
      </c>
      <c r="L16" s="182" t="str">
        <f ca="1">IF(OR(K16='TABLA DE IMPACTO'!$C$11,K16='TABLA DE IMPACTO'!$D$11),"Leve",IF(OR(K16='TABLA DE IMPACTO'!$C$12,K16='TABLA DE IMPACTO'!$D$12),"Menor",IF(OR(K16='TABLA DE IMPACTO'!$C$13,K16='TABLA DE IMPACTO'!$D$13),"Moderado",IF(OR(K16='TABLA DE IMPACTO'!$C$14,K16='TABLA DE IMPACTO'!$D$14),"Mayor",IF(OR(K16='TABLA DE IMPACTO'!$C$15,K16='TABLA DE IMPACTO'!$D$15),"Catastrófico","")))))</f>
        <v>Menor</v>
      </c>
      <c r="M16" s="179">
        <f ca="1">IF(L16="","",IF(L16="Leve",0.2,IF(L16="Menor",0.4,IF(L16="Moderado",0.6,IF(L16="Mayor",0.8,IF(L16="Catastrófico",1,))))))</f>
        <v>0.4</v>
      </c>
      <c r="N16" s="18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32">
        <v>1</v>
      </c>
      <c r="P16" s="133" t="s">
        <v>239</v>
      </c>
      <c r="Q16" s="132" t="str">
        <f t="shared" si="4"/>
        <v>Probabilidad</v>
      </c>
      <c r="R16" s="134" t="s">
        <v>102</v>
      </c>
      <c r="S16" s="134" t="s">
        <v>97</v>
      </c>
      <c r="T16" s="135" t="str">
        <f t="shared" si="3"/>
        <v>40%</v>
      </c>
      <c r="U16" s="134" t="s">
        <v>104</v>
      </c>
      <c r="V16" s="134" t="s">
        <v>99</v>
      </c>
      <c r="W16" s="134" t="s">
        <v>100</v>
      </c>
      <c r="X16" s="136">
        <f>IFERROR(IF(Q16="Probabilidad",(I16-(+I16*T16)),IF(Q16="Impacto",I16,"")),"")</f>
        <v>0.48</v>
      </c>
      <c r="Y16" s="137" t="str">
        <f t="shared" si="7"/>
        <v>Media</v>
      </c>
      <c r="Z16" s="138">
        <f t="shared" si="0"/>
        <v>0.48</v>
      </c>
      <c r="AA16" s="137" t="str">
        <f t="shared" ca="1" si="1"/>
        <v>Menor</v>
      </c>
      <c r="AB16" s="138">
        <f ca="1">IFERROR(IF(Q16="Impacto",(M16-(+M16*T16)),IF(Q16="Probabilidad",M16,"")),"")</f>
        <v>0.4</v>
      </c>
      <c r="AC16" s="139" t="str">
        <f t="shared" ca="1" si="2"/>
        <v>Moderado</v>
      </c>
      <c r="AD16" s="140"/>
      <c r="AE16" s="141"/>
      <c r="AF16" s="142"/>
      <c r="AG16" s="143"/>
      <c r="AH16" s="143"/>
      <c r="AI16" s="141"/>
      <c r="AJ16" s="132"/>
      <c r="AK16" s="144"/>
      <c r="AL16" s="144"/>
      <c r="AM16" s="144"/>
      <c r="AN16" s="144"/>
      <c r="AO16" s="144"/>
      <c r="AP16" s="144"/>
      <c r="AQ16" s="144"/>
      <c r="AR16" s="144"/>
      <c r="AS16" s="144"/>
      <c r="AT16" s="144"/>
      <c r="AU16" s="144"/>
      <c r="AV16" s="144"/>
      <c r="AW16" s="144"/>
      <c r="AX16" s="144"/>
      <c r="AY16" s="144"/>
      <c r="AZ16" s="144"/>
      <c r="BA16" s="144"/>
      <c r="BB16" s="144"/>
      <c r="BC16" s="144"/>
      <c r="BD16" s="144"/>
    </row>
    <row r="17" spans="1:56" ht="123" customHeight="1" x14ac:dyDescent="0.3">
      <c r="A17" s="180"/>
      <c r="B17" s="180"/>
      <c r="C17" s="130" t="s">
        <v>234</v>
      </c>
      <c r="D17" s="180"/>
      <c r="E17" s="180"/>
      <c r="F17" s="180"/>
      <c r="G17" s="180"/>
      <c r="H17" s="180"/>
      <c r="I17" s="180"/>
      <c r="J17" s="180"/>
      <c r="K17" s="180"/>
      <c r="L17" s="180"/>
      <c r="M17" s="180"/>
      <c r="N17" s="180"/>
      <c r="O17" s="27">
        <v>2</v>
      </c>
      <c r="P17" s="28" t="s">
        <v>237</v>
      </c>
      <c r="Q17" s="27" t="str">
        <f t="shared" si="4"/>
        <v>Probabilidad</v>
      </c>
      <c r="R17" s="29" t="s">
        <v>102</v>
      </c>
      <c r="S17" s="29" t="s">
        <v>97</v>
      </c>
      <c r="T17" s="30" t="str">
        <f t="shared" si="3"/>
        <v>40%</v>
      </c>
      <c r="U17" s="29" t="s">
        <v>98</v>
      </c>
      <c r="V17" s="29" t="s">
        <v>115</v>
      </c>
      <c r="W17" s="29" t="s">
        <v>100</v>
      </c>
      <c r="X17" s="31">
        <f>IFERROR(IF(AND(Q16="Probabilidad",Q17="Probabilidad"),(Z16-(+Z16*T17)),IF(Q17="Probabilidad",(I16-(+I16*T17)),IF(Q17="Impacto",Z16,""))),"")</f>
        <v>0.28799999999999998</v>
      </c>
      <c r="Y17" s="32" t="str">
        <f t="shared" si="7"/>
        <v>Baja</v>
      </c>
      <c r="Z17" s="33">
        <f t="shared" si="0"/>
        <v>0.28799999999999998</v>
      </c>
      <c r="AA17" s="32" t="str">
        <f t="shared" ca="1" si="1"/>
        <v>Menor</v>
      </c>
      <c r="AB17" s="33">
        <f ca="1">IFERROR(IF(AND(Q16="Impacto",Q17="Impacto"),(AB10-(+AB10*T17)),IF(Q17="Impacto",($M$16-(+$M$16*T17)),IF(Q17="Probabilidad",AB16,""))),"")</f>
        <v>0.4</v>
      </c>
      <c r="AC17" s="34" t="str">
        <f t="shared" ca="1" si="2"/>
        <v>Moderado</v>
      </c>
      <c r="AD17" s="35"/>
      <c r="AE17" s="36"/>
      <c r="AF17" s="27"/>
      <c r="AG17" s="37"/>
      <c r="AH17" s="37"/>
      <c r="AI17" s="36"/>
      <c r="AJ17" s="27"/>
      <c r="AK17" s="21"/>
      <c r="AL17" s="21"/>
      <c r="AM17" s="21"/>
      <c r="AN17" s="21"/>
      <c r="AO17" s="21"/>
      <c r="AP17" s="21"/>
      <c r="AQ17" s="21"/>
      <c r="AR17" s="21"/>
      <c r="AS17" s="21"/>
      <c r="AT17" s="21"/>
      <c r="AU17" s="21"/>
      <c r="AV17" s="21"/>
      <c r="AW17" s="21"/>
      <c r="AX17" s="21"/>
      <c r="AY17" s="21"/>
      <c r="AZ17" s="21"/>
      <c r="BA17" s="21"/>
      <c r="BB17" s="21"/>
      <c r="BC17" s="21"/>
      <c r="BD17" s="21"/>
    </row>
    <row r="18" spans="1:56" ht="135" customHeight="1" x14ac:dyDescent="0.3">
      <c r="A18" s="180"/>
      <c r="B18" s="180"/>
      <c r="C18" s="130" t="s">
        <v>235</v>
      </c>
      <c r="D18" s="180"/>
      <c r="E18" s="180"/>
      <c r="F18" s="180"/>
      <c r="G18" s="180"/>
      <c r="H18" s="180"/>
      <c r="I18" s="180"/>
      <c r="J18" s="180"/>
      <c r="K18" s="180"/>
      <c r="L18" s="180"/>
      <c r="M18" s="180"/>
      <c r="N18" s="180"/>
      <c r="O18" s="27">
        <v>3</v>
      </c>
      <c r="P18" s="39" t="s">
        <v>238</v>
      </c>
      <c r="Q18" s="27" t="str">
        <f>IF(OR(R18="Preventivo",R18="Detectivo"),"Probabilidad",IF(R18="Correctivo","Impacto",""))</f>
        <v>Probabilidad</v>
      </c>
      <c r="R18" s="29" t="s">
        <v>102</v>
      </c>
      <c r="S18" s="29" t="s">
        <v>97</v>
      </c>
      <c r="T18" s="30" t="str">
        <f t="shared" si="3"/>
        <v>40%</v>
      </c>
      <c r="U18" s="29" t="s">
        <v>98</v>
      </c>
      <c r="V18" s="29" t="s">
        <v>99</v>
      </c>
      <c r="W18" s="29" t="s">
        <v>100</v>
      </c>
      <c r="X18" s="31">
        <f t="shared" ref="X18:X21" si="8">IFERROR(IF(AND(Q17="Probabilidad",Q18="Probabilidad"),(Z17-(+Z17*T18)),IF(AND(Q17="Impacto",Q18="Probabilidad"),(Z16-(+Z16*T18)),IF(Q18="Impacto",Z17,""))),"")</f>
        <v>0.17279999999999998</v>
      </c>
      <c r="Y18" s="32" t="str">
        <f t="shared" si="7"/>
        <v>Muy Baja</v>
      </c>
      <c r="Z18" s="33">
        <f t="shared" si="0"/>
        <v>0.17279999999999998</v>
      </c>
      <c r="AA18" s="32" t="str">
        <f t="shared" ca="1" si="1"/>
        <v>Menor</v>
      </c>
      <c r="AB18" s="33">
        <f t="shared" ref="AB18:AB21" ca="1" si="9">IFERROR(IF(AND(Q17="Impacto",Q18="Impacto"),(AB17-(+AB17*T18)),IF(AND(Q17="Probabilidad",Q18="Impacto"),(AB16-(+AB16*T18)),IF(Q18="Probabilidad",AB17,""))),"")</f>
        <v>0.4</v>
      </c>
      <c r="AC18" s="34" t="str">
        <f t="shared" ca="1" si="2"/>
        <v>Bajo</v>
      </c>
      <c r="AD18" s="35"/>
      <c r="AE18" s="36"/>
      <c r="AF18" s="27"/>
      <c r="AG18" s="37"/>
      <c r="AH18" s="37"/>
      <c r="AI18" s="36"/>
      <c r="AJ18" s="27"/>
      <c r="AK18" s="21"/>
      <c r="AL18" s="21"/>
      <c r="AM18" s="21"/>
      <c r="AN18" s="21"/>
      <c r="AO18" s="21"/>
      <c r="AP18" s="21"/>
      <c r="AQ18" s="21"/>
      <c r="AR18" s="21"/>
      <c r="AS18" s="21"/>
      <c r="AT18" s="21"/>
      <c r="AU18" s="21"/>
      <c r="AV18" s="21"/>
      <c r="AW18" s="21"/>
      <c r="AX18" s="21"/>
      <c r="AY18" s="21"/>
      <c r="AZ18" s="21"/>
      <c r="BA18" s="21"/>
      <c r="BB18" s="21"/>
      <c r="BC18" s="21"/>
      <c r="BD18" s="21"/>
    </row>
    <row r="19" spans="1:56" ht="88.5" customHeight="1" x14ac:dyDescent="0.3">
      <c r="A19" s="180"/>
      <c r="B19" s="180"/>
      <c r="C19" s="128"/>
      <c r="D19" s="180"/>
      <c r="E19" s="180"/>
      <c r="F19" s="180"/>
      <c r="G19" s="180"/>
      <c r="H19" s="180"/>
      <c r="I19" s="180"/>
      <c r="J19" s="180"/>
      <c r="K19" s="180"/>
      <c r="L19" s="180"/>
      <c r="M19" s="180"/>
      <c r="N19" s="180"/>
      <c r="O19" s="27">
        <v>4</v>
      </c>
      <c r="P19" s="28"/>
      <c r="Q19" s="27" t="str">
        <f t="shared" si="4"/>
        <v/>
      </c>
      <c r="R19" s="29"/>
      <c r="S19" s="29"/>
      <c r="T19" s="30" t="str">
        <f t="shared" si="3"/>
        <v/>
      </c>
      <c r="U19" s="29"/>
      <c r="V19" s="29"/>
      <c r="W19" s="29"/>
      <c r="X19" s="31" t="str">
        <f t="shared" si="8"/>
        <v/>
      </c>
      <c r="Y19" s="32" t="str">
        <f t="shared" si="7"/>
        <v/>
      </c>
      <c r="Z19" s="33" t="str">
        <f t="shared" si="0"/>
        <v/>
      </c>
      <c r="AA19" s="32" t="str">
        <f t="shared" si="1"/>
        <v/>
      </c>
      <c r="AB19" s="33" t="str">
        <f t="shared" si="9"/>
        <v/>
      </c>
      <c r="AC19" s="34" t="str">
        <f t="shared" si="2"/>
        <v/>
      </c>
      <c r="AD19" s="35"/>
      <c r="AE19" s="36"/>
      <c r="AF19" s="27"/>
      <c r="AG19" s="37"/>
      <c r="AH19" s="37"/>
      <c r="AI19" s="36"/>
      <c r="AJ19" s="27"/>
      <c r="AK19" s="21"/>
      <c r="AL19" s="21"/>
      <c r="AM19" s="21"/>
      <c r="AN19" s="21"/>
      <c r="AO19" s="21"/>
      <c r="AP19" s="21"/>
      <c r="AQ19" s="21"/>
      <c r="AR19" s="21"/>
      <c r="AS19" s="21"/>
      <c r="AT19" s="21"/>
      <c r="AU19" s="21"/>
      <c r="AV19" s="21"/>
      <c r="AW19" s="21"/>
      <c r="AX19" s="21"/>
      <c r="AY19" s="21"/>
      <c r="AZ19" s="21"/>
      <c r="BA19" s="21"/>
      <c r="BB19" s="21"/>
      <c r="BC19" s="21"/>
      <c r="BD19" s="21"/>
    </row>
    <row r="20" spans="1:56" ht="69" customHeight="1" x14ac:dyDescent="0.3">
      <c r="A20" s="180"/>
      <c r="B20" s="180"/>
      <c r="C20" s="128"/>
      <c r="D20" s="180"/>
      <c r="E20" s="180"/>
      <c r="F20" s="180"/>
      <c r="G20" s="180"/>
      <c r="H20" s="180"/>
      <c r="I20" s="180"/>
      <c r="J20" s="180"/>
      <c r="K20" s="180"/>
      <c r="L20" s="180"/>
      <c r="M20" s="180"/>
      <c r="N20" s="180"/>
      <c r="O20" s="27">
        <v>5</v>
      </c>
      <c r="P20" s="28"/>
      <c r="Q20" s="27" t="str">
        <f t="shared" si="4"/>
        <v/>
      </c>
      <c r="R20" s="29"/>
      <c r="S20" s="29"/>
      <c r="T20" s="30" t="str">
        <f t="shared" si="3"/>
        <v/>
      </c>
      <c r="U20" s="29"/>
      <c r="V20" s="29"/>
      <c r="W20" s="29"/>
      <c r="X20" s="31" t="str">
        <f t="shared" si="8"/>
        <v/>
      </c>
      <c r="Y20" s="32" t="str">
        <f t="shared" si="7"/>
        <v/>
      </c>
      <c r="Z20" s="33" t="str">
        <f t="shared" si="0"/>
        <v/>
      </c>
      <c r="AA20" s="32" t="str">
        <f t="shared" si="1"/>
        <v/>
      </c>
      <c r="AB20" s="33" t="str">
        <f t="shared" si="9"/>
        <v/>
      </c>
      <c r="AC20" s="34" t="str">
        <f t="shared" si="2"/>
        <v/>
      </c>
      <c r="AD20" s="35"/>
      <c r="AE20" s="36"/>
      <c r="AF20" s="27"/>
      <c r="AG20" s="37"/>
      <c r="AH20" s="37"/>
      <c r="AI20" s="36"/>
      <c r="AJ20" s="27"/>
      <c r="AK20" s="21"/>
      <c r="AL20" s="21"/>
      <c r="AM20" s="21"/>
      <c r="AN20" s="21"/>
      <c r="AO20" s="21"/>
      <c r="AP20" s="21"/>
      <c r="AQ20" s="21"/>
      <c r="AR20" s="21"/>
      <c r="AS20" s="21"/>
      <c r="AT20" s="21"/>
      <c r="AU20" s="21"/>
      <c r="AV20" s="21"/>
      <c r="AW20" s="21"/>
      <c r="AX20" s="21"/>
      <c r="AY20" s="21"/>
      <c r="AZ20" s="21"/>
      <c r="BA20" s="21"/>
      <c r="BB20" s="21"/>
      <c r="BC20" s="21"/>
      <c r="BD20" s="21"/>
    </row>
    <row r="21" spans="1:56" ht="69" customHeight="1" x14ac:dyDescent="0.3">
      <c r="A21" s="181"/>
      <c r="B21" s="181"/>
      <c r="C21" s="129"/>
      <c r="D21" s="181"/>
      <c r="E21" s="181"/>
      <c r="F21" s="181"/>
      <c r="G21" s="181"/>
      <c r="H21" s="181"/>
      <c r="I21" s="181"/>
      <c r="J21" s="181"/>
      <c r="K21" s="181"/>
      <c r="L21" s="181"/>
      <c r="M21" s="181"/>
      <c r="N21" s="181"/>
      <c r="O21" s="27">
        <v>6</v>
      </c>
      <c r="P21" s="28"/>
      <c r="Q21" s="27" t="str">
        <f t="shared" si="4"/>
        <v/>
      </c>
      <c r="R21" s="29"/>
      <c r="S21" s="29"/>
      <c r="T21" s="30" t="str">
        <f t="shared" si="3"/>
        <v/>
      </c>
      <c r="U21" s="29"/>
      <c r="V21" s="29"/>
      <c r="W21" s="29"/>
      <c r="X21" s="31" t="str">
        <f t="shared" si="8"/>
        <v/>
      </c>
      <c r="Y21" s="32" t="str">
        <f t="shared" si="7"/>
        <v/>
      </c>
      <c r="Z21" s="33" t="str">
        <f t="shared" si="0"/>
        <v/>
      </c>
      <c r="AA21" s="32" t="str">
        <f t="shared" si="1"/>
        <v/>
      </c>
      <c r="AB21" s="33" t="str">
        <f t="shared" si="9"/>
        <v/>
      </c>
      <c r="AC21" s="34" t="str">
        <f t="shared" si="2"/>
        <v/>
      </c>
      <c r="AD21" s="35"/>
      <c r="AE21" s="36"/>
      <c r="AF21" s="27"/>
      <c r="AG21" s="37"/>
      <c r="AH21" s="37"/>
      <c r="AI21" s="36"/>
      <c r="AJ21" s="27"/>
      <c r="AK21" s="21"/>
      <c r="AL21" s="21"/>
      <c r="AM21" s="21"/>
      <c r="AN21" s="21"/>
      <c r="AO21" s="21"/>
      <c r="AP21" s="21"/>
      <c r="AQ21" s="21"/>
      <c r="AR21" s="21"/>
      <c r="AS21" s="21"/>
      <c r="AT21" s="21"/>
      <c r="AU21" s="21"/>
      <c r="AV21" s="21"/>
      <c r="AW21" s="21"/>
      <c r="AX21" s="21"/>
      <c r="AY21" s="21"/>
      <c r="AZ21" s="21"/>
      <c r="BA21" s="21"/>
      <c r="BB21" s="21"/>
      <c r="BC21" s="21"/>
      <c r="BD21" s="21"/>
    </row>
    <row r="22" spans="1:56" ht="45" hidden="1" customHeight="1" x14ac:dyDescent="0.3">
      <c r="A22" s="187">
        <v>3</v>
      </c>
      <c r="B22" s="188"/>
      <c r="C22" s="188"/>
      <c r="D22" s="188"/>
      <c r="E22" s="188"/>
      <c r="F22" s="188"/>
      <c r="G22" s="187"/>
      <c r="H22" s="182" t="str">
        <f>IF(G22&lt;=0,"",IF(G22&lt;=2,"Muy Baja",IF(G22&lt;=24,"Baja",IF(G22&lt;=500,"Media",IF(G22&lt;=5000,"Alta","Muy Alta")))))</f>
        <v/>
      </c>
      <c r="I22" s="179" t="str">
        <f>IF(H22="","",IF(H22="Muy Baja",0.2,IF(H22="Baja",0.4,IF(H22="Media",0.6,IF(H22="Alta",0.8,IF(H22="Muy Alta",1,))))))</f>
        <v/>
      </c>
      <c r="J22" s="179"/>
      <c r="K22" s="179">
        <f ca="1">IF(NOT(ISERROR(MATCH(J22,'TABLA DE IMPACTO'!$B$221:$B$223,0))),'TABLA DE IMPACTO'!$F$223&amp;"Por favor no seleccionar los criterios de impacto(Afectación Económica o presupuestal y Pérdida Reputacional)",J22)</f>
        <v>0</v>
      </c>
      <c r="L22" s="182" t="str">
        <f ca="1">IF(OR(K22='TABLA DE IMPACTO'!$C$11,K22='TABLA DE IMPACTO'!$D$11),"Leve",IF(OR(K22='TABLA DE IMPACTO'!$C$12,K22='TABLA DE IMPACTO'!$D$12),"Menor",IF(OR(K22='TABLA DE IMPACTO'!$C$13,K22='TABLA DE IMPACTO'!$D$13),"Moderado",IF(OR(K22='TABLA DE IMPACTO'!$C$14,K22='TABLA DE IMPACTO'!$D$14),"Mayor",IF(OR(K22='TABLA DE IMPACTO'!$C$15,K22='TABLA DE IMPACTO'!$D$15),"Catastrófico","")))))</f>
        <v/>
      </c>
      <c r="M22" s="179" t="str">
        <f ca="1">IF(L22="","",IF(L22="Leve",0.2,IF(L22="Menor",0.4,IF(L22="Moderado",0.6,IF(L22="Mayor",0.8,IF(L22="Catastrófico",1,))))))</f>
        <v/>
      </c>
      <c r="N22" s="18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27">
        <v>1</v>
      </c>
      <c r="P22" s="28" t="s">
        <v>112</v>
      </c>
      <c r="Q22" s="27" t="str">
        <f t="shared" si="4"/>
        <v>Probabilidad</v>
      </c>
      <c r="R22" s="29" t="s">
        <v>96</v>
      </c>
      <c r="S22" s="29" t="s">
        <v>97</v>
      </c>
      <c r="T22" s="30" t="str">
        <f t="shared" si="3"/>
        <v>30%</v>
      </c>
      <c r="U22" s="29" t="s">
        <v>98</v>
      </c>
      <c r="V22" s="29" t="s">
        <v>99</v>
      </c>
      <c r="W22" s="29" t="s">
        <v>100</v>
      </c>
      <c r="X22" s="31" t="str">
        <f>IFERROR(IF(Q22="Probabilidad",(I22-(+I22*T22)),IF(Q22="Impacto",I22,"")),"")</f>
        <v/>
      </c>
      <c r="Y22" s="32" t="str">
        <f t="shared" si="7"/>
        <v/>
      </c>
      <c r="Z22" s="33" t="str">
        <f t="shared" si="0"/>
        <v/>
      </c>
      <c r="AA22" s="32" t="str">
        <f t="shared" ca="1" si="1"/>
        <v/>
      </c>
      <c r="AB22" s="33" t="str">
        <f ca="1">IFERROR(IF(Q22="Impacto",(M22-(+M22*T22)),IF(Q22="Probabilidad",M22,"")),"")</f>
        <v/>
      </c>
      <c r="AC22" s="34" t="str">
        <f t="shared" ca="1" si="2"/>
        <v/>
      </c>
      <c r="AD22" s="35" t="s">
        <v>103</v>
      </c>
      <c r="AE22" s="36" t="s">
        <v>113</v>
      </c>
      <c r="AF22" s="27" t="s">
        <v>114</v>
      </c>
      <c r="AG22" s="37">
        <v>44572</v>
      </c>
      <c r="AH22" s="37">
        <v>44622</v>
      </c>
      <c r="AI22" s="36"/>
      <c r="AJ22" s="27"/>
      <c r="AK22" s="21"/>
      <c r="AL22" s="21"/>
      <c r="AM22" s="21"/>
      <c r="AN22" s="21"/>
      <c r="AO22" s="21"/>
      <c r="AP22" s="21"/>
      <c r="AQ22" s="21"/>
      <c r="AR22" s="21"/>
      <c r="AS22" s="21"/>
      <c r="AT22" s="21"/>
      <c r="AU22" s="21"/>
      <c r="AV22" s="21"/>
      <c r="AW22" s="21"/>
      <c r="AX22" s="21"/>
      <c r="AY22" s="21"/>
      <c r="AZ22" s="21"/>
      <c r="BA22" s="21"/>
      <c r="BB22" s="21"/>
      <c r="BC22" s="21"/>
      <c r="BD22" s="21"/>
    </row>
    <row r="23" spans="1:56" ht="45" hidden="1" customHeight="1" x14ac:dyDescent="0.3">
      <c r="A23" s="180"/>
      <c r="B23" s="180"/>
      <c r="C23" s="180"/>
      <c r="D23" s="180"/>
      <c r="E23" s="180"/>
      <c r="F23" s="180"/>
      <c r="G23" s="180"/>
      <c r="H23" s="180"/>
      <c r="I23" s="180"/>
      <c r="J23" s="180"/>
      <c r="K23" s="180"/>
      <c r="L23" s="180"/>
      <c r="M23" s="180"/>
      <c r="N23" s="180"/>
      <c r="O23" s="27">
        <v>2</v>
      </c>
      <c r="P23" s="28"/>
      <c r="Q23" s="27" t="str">
        <f t="shared" si="4"/>
        <v>Probabilidad</v>
      </c>
      <c r="R23" s="29" t="s">
        <v>102</v>
      </c>
      <c r="S23" s="29" t="s">
        <v>97</v>
      </c>
      <c r="T23" s="30" t="str">
        <f t="shared" si="3"/>
        <v>40%</v>
      </c>
      <c r="U23" s="29" t="s">
        <v>98</v>
      </c>
      <c r="V23" s="29" t="s">
        <v>115</v>
      </c>
      <c r="W23" s="29" t="s">
        <v>100</v>
      </c>
      <c r="X23" s="40" t="str">
        <f>IFERROR(IF(AND(Q22="Probabilidad",Q23="Probabilidad"),(Z22-(+Z22*T23)),IF(Q23="Probabilidad",(I22-(+I22*T23)),IF(Q23="Impacto",Z22,""))),"")</f>
        <v/>
      </c>
      <c r="Y23" s="32" t="str">
        <f t="shared" si="7"/>
        <v/>
      </c>
      <c r="Z23" s="33" t="str">
        <f t="shared" si="0"/>
        <v/>
      </c>
      <c r="AA23" s="32" t="str">
        <f t="shared" ca="1" si="1"/>
        <v/>
      </c>
      <c r="AB23" s="33" t="str">
        <f ca="1">IFERROR(IF(AND(Q22="Impacto",Q23="Impacto"),(AB16-(+AB16*T23)),IF(Q23="Impacto",($M$22-(+$M$22*T23)),IF(Q23="Probabilidad",AB22,""))),"")</f>
        <v/>
      </c>
      <c r="AC23" s="34" t="str">
        <f t="shared" ca="1" si="2"/>
        <v/>
      </c>
      <c r="AD23" s="35"/>
      <c r="AE23" s="36"/>
      <c r="AF23" s="27"/>
      <c r="AG23" s="37"/>
      <c r="AH23" s="37"/>
      <c r="AI23" s="36"/>
      <c r="AJ23" s="27"/>
      <c r="AK23" s="21"/>
      <c r="AL23" s="21"/>
      <c r="AM23" s="21"/>
      <c r="AN23" s="21"/>
      <c r="AO23" s="21"/>
      <c r="AP23" s="21"/>
      <c r="AQ23" s="21"/>
      <c r="AR23" s="21"/>
      <c r="AS23" s="21"/>
      <c r="AT23" s="21"/>
      <c r="AU23" s="21"/>
      <c r="AV23" s="21"/>
      <c r="AW23" s="21"/>
      <c r="AX23" s="21"/>
      <c r="AY23" s="21"/>
      <c r="AZ23" s="21"/>
      <c r="BA23" s="21"/>
      <c r="BB23" s="21"/>
      <c r="BC23" s="21"/>
      <c r="BD23" s="21"/>
    </row>
    <row r="24" spans="1:56" ht="26.25" hidden="1" customHeight="1" x14ac:dyDescent="0.3">
      <c r="A24" s="180"/>
      <c r="B24" s="180"/>
      <c r="C24" s="180"/>
      <c r="D24" s="180"/>
      <c r="E24" s="180"/>
      <c r="F24" s="180"/>
      <c r="G24" s="180"/>
      <c r="H24" s="180"/>
      <c r="I24" s="180"/>
      <c r="J24" s="180"/>
      <c r="K24" s="180"/>
      <c r="L24" s="180"/>
      <c r="M24" s="180"/>
      <c r="N24" s="180"/>
      <c r="O24" s="27">
        <v>3</v>
      </c>
      <c r="P24" s="41"/>
      <c r="Q24" s="27" t="str">
        <f t="shared" si="4"/>
        <v>Impacto</v>
      </c>
      <c r="R24" s="29" t="s">
        <v>108</v>
      </c>
      <c r="S24" s="29" t="s">
        <v>97</v>
      </c>
      <c r="T24" s="30" t="str">
        <f t="shared" si="3"/>
        <v>25%</v>
      </c>
      <c r="U24" s="29" t="s">
        <v>98</v>
      </c>
      <c r="V24" s="29" t="s">
        <v>99</v>
      </c>
      <c r="W24" s="29" t="s">
        <v>100</v>
      </c>
      <c r="X24" s="31" t="str">
        <f t="shared" ref="X24:X27" si="10">IFERROR(IF(AND(Q23="Probabilidad",Q24="Probabilidad"),(Z23-(+Z23*T24)),IF(AND(Q23="Impacto",Q24="Probabilidad"),(Z22-(+Z22*T24)),IF(Q24="Impacto",Z23,""))),"")</f>
        <v/>
      </c>
      <c r="Y24" s="32" t="str">
        <f t="shared" si="7"/>
        <v/>
      </c>
      <c r="Z24" s="33" t="str">
        <f t="shared" si="0"/>
        <v/>
      </c>
      <c r="AA24" s="32" t="str">
        <f t="shared" ca="1" si="1"/>
        <v/>
      </c>
      <c r="AB24" s="33" t="str">
        <f t="shared" ref="AB24:AB27" ca="1" si="11">IFERROR(IF(AND(Q23="Impacto",Q24="Impacto"),(AB23-(+AB23*T24)),IF(AND(Q23="Probabilidad",Q24="Impacto"),(AB22-(+AB22*T24)),IF(Q24="Probabilidad",AB23,""))),"")</f>
        <v/>
      </c>
      <c r="AC24" s="34" t="str">
        <f t="shared" ca="1" si="2"/>
        <v/>
      </c>
      <c r="AD24" s="35"/>
      <c r="AE24" s="36"/>
      <c r="AF24" s="27"/>
      <c r="AG24" s="37"/>
      <c r="AH24" s="37"/>
      <c r="AI24" s="36"/>
      <c r="AJ24" s="27"/>
      <c r="AK24" s="21"/>
      <c r="AL24" s="21"/>
      <c r="AM24" s="21"/>
      <c r="AN24" s="21"/>
      <c r="AO24" s="21"/>
      <c r="AP24" s="21"/>
      <c r="AQ24" s="21"/>
      <c r="AR24" s="21"/>
      <c r="AS24" s="21"/>
      <c r="AT24" s="21"/>
      <c r="AU24" s="21"/>
      <c r="AV24" s="21"/>
      <c r="AW24" s="21"/>
      <c r="AX24" s="21"/>
      <c r="AY24" s="21"/>
      <c r="AZ24" s="21"/>
      <c r="BA24" s="21"/>
      <c r="BB24" s="21"/>
      <c r="BC24" s="21"/>
      <c r="BD24" s="21"/>
    </row>
    <row r="25" spans="1:56" ht="26.25" hidden="1" customHeight="1" x14ac:dyDescent="0.3">
      <c r="A25" s="180"/>
      <c r="B25" s="180"/>
      <c r="C25" s="180"/>
      <c r="D25" s="180"/>
      <c r="E25" s="180"/>
      <c r="F25" s="180"/>
      <c r="G25" s="180"/>
      <c r="H25" s="180"/>
      <c r="I25" s="180"/>
      <c r="J25" s="180"/>
      <c r="K25" s="180"/>
      <c r="L25" s="180"/>
      <c r="M25" s="180"/>
      <c r="N25" s="180"/>
      <c r="O25" s="27">
        <v>4</v>
      </c>
      <c r="P25" s="28"/>
      <c r="Q25" s="27" t="str">
        <f t="shared" si="4"/>
        <v/>
      </c>
      <c r="R25" s="29"/>
      <c r="S25" s="29"/>
      <c r="T25" s="30" t="str">
        <f t="shared" si="3"/>
        <v/>
      </c>
      <c r="U25" s="29"/>
      <c r="V25" s="29"/>
      <c r="W25" s="29"/>
      <c r="X25" s="31" t="str">
        <f t="shared" si="10"/>
        <v/>
      </c>
      <c r="Y25" s="32" t="str">
        <f t="shared" si="7"/>
        <v/>
      </c>
      <c r="Z25" s="33" t="str">
        <f t="shared" si="0"/>
        <v/>
      </c>
      <c r="AA25" s="32" t="str">
        <f t="shared" si="1"/>
        <v/>
      </c>
      <c r="AB25" s="33" t="str">
        <f t="shared" si="11"/>
        <v/>
      </c>
      <c r="AC25" s="34" t="str">
        <f t="shared" si="2"/>
        <v/>
      </c>
      <c r="AD25" s="35"/>
      <c r="AE25" s="36"/>
      <c r="AF25" s="27"/>
      <c r="AG25" s="37"/>
      <c r="AH25" s="37"/>
      <c r="AI25" s="36"/>
      <c r="AJ25" s="27"/>
      <c r="AK25" s="21"/>
      <c r="AL25" s="21"/>
      <c r="AM25" s="21"/>
      <c r="AN25" s="21"/>
      <c r="AO25" s="21"/>
      <c r="AP25" s="21"/>
      <c r="AQ25" s="21"/>
      <c r="AR25" s="21"/>
      <c r="AS25" s="21"/>
      <c r="AT25" s="21"/>
      <c r="AU25" s="21"/>
      <c r="AV25" s="21"/>
      <c r="AW25" s="21"/>
      <c r="AX25" s="21"/>
      <c r="AY25" s="21"/>
      <c r="AZ25" s="21"/>
      <c r="BA25" s="21"/>
      <c r="BB25" s="21"/>
      <c r="BC25" s="21"/>
      <c r="BD25" s="21"/>
    </row>
    <row r="26" spans="1:56" ht="26.25" hidden="1" customHeight="1" x14ac:dyDescent="0.3">
      <c r="A26" s="180"/>
      <c r="B26" s="180"/>
      <c r="C26" s="180"/>
      <c r="D26" s="180"/>
      <c r="E26" s="180"/>
      <c r="F26" s="180"/>
      <c r="G26" s="180"/>
      <c r="H26" s="180"/>
      <c r="I26" s="180"/>
      <c r="J26" s="180"/>
      <c r="K26" s="180"/>
      <c r="L26" s="180"/>
      <c r="M26" s="180"/>
      <c r="N26" s="180"/>
      <c r="O26" s="27">
        <v>5</v>
      </c>
      <c r="P26" s="28"/>
      <c r="Q26" s="27" t="str">
        <f t="shared" si="4"/>
        <v/>
      </c>
      <c r="R26" s="29"/>
      <c r="S26" s="29"/>
      <c r="T26" s="30" t="str">
        <f t="shared" si="3"/>
        <v/>
      </c>
      <c r="U26" s="29"/>
      <c r="V26" s="29"/>
      <c r="W26" s="29"/>
      <c r="X26" s="31" t="str">
        <f t="shared" si="10"/>
        <v/>
      </c>
      <c r="Y26" s="32" t="str">
        <f t="shared" si="7"/>
        <v/>
      </c>
      <c r="Z26" s="33" t="str">
        <f t="shared" si="0"/>
        <v/>
      </c>
      <c r="AA26" s="32" t="str">
        <f t="shared" si="1"/>
        <v/>
      </c>
      <c r="AB26" s="33" t="str">
        <f t="shared" si="11"/>
        <v/>
      </c>
      <c r="AC26" s="34" t="str">
        <f t="shared" si="2"/>
        <v/>
      </c>
      <c r="AD26" s="35"/>
      <c r="AE26" s="36"/>
      <c r="AF26" s="27"/>
      <c r="AG26" s="37"/>
      <c r="AH26" s="37"/>
      <c r="AI26" s="36"/>
      <c r="AJ26" s="27"/>
      <c r="AK26" s="21"/>
      <c r="AL26" s="21"/>
      <c r="AM26" s="21"/>
      <c r="AN26" s="21"/>
      <c r="AO26" s="21"/>
      <c r="AP26" s="21"/>
      <c r="AQ26" s="21"/>
      <c r="AR26" s="21"/>
      <c r="AS26" s="21"/>
      <c r="AT26" s="21"/>
      <c r="AU26" s="21"/>
      <c r="AV26" s="21"/>
      <c r="AW26" s="21"/>
      <c r="AX26" s="21"/>
      <c r="AY26" s="21"/>
      <c r="AZ26" s="21"/>
      <c r="BA26" s="21"/>
      <c r="BB26" s="21"/>
      <c r="BC26" s="21"/>
      <c r="BD26" s="21"/>
    </row>
    <row r="27" spans="1:56" ht="114.75" customHeight="1" x14ac:dyDescent="0.3">
      <c r="A27" s="181"/>
      <c r="B27" s="181"/>
      <c r="C27" s="181"/>
      <c r="D27" s="181"/>
      <c r="E27" s="181"/>
      <c r="F27" s="181"/>
      <c r="G27" s="181"/>
      <c r="H27" s="181"/>
      <c r="I27" s="181"/>
      <c r="J27" s="181"/>
      <c r="K27" s="181"/>
      <c r="L27" s="181"/>
      <c r="M27" s="181"/>
      <c r="N27" s="181"/>
      <c r="O27" s="27"/>
      <c r="P27" s="28"/>
      <c r="Q27" s="27" t="str">
        <f t="shared" si="4"/>
        <v/>
      </c>
      <c r="R27" s="29"/>
      <c r="S27" s="29"/>
      <c r="T27" s="30" t="str">
        <f t="shared" si="3"/>
        <v/>
      </c>
      <c r="U27" s="29"/>
      <c r="V27" s="29"/>
      <c r="W27" s="29"/>
      <c r="X27" s="31" t="str">
        <f t="shared" si="10"/>
        <v/>
      </c>
      <c r="Y27" s="32" t="str">
        <f t="shared" si="7"/>
        <v/>
      </c>
      <c r="Z27" s="33" t="str">
        <f t="shared" si="0"/>
        <v/>
      </c>
      <c r="AA27" s="32" t="str">
        <f t="shared" si="1"/>
        <v/>
      </c>
      <c r="AB27" s="33" t="str">
        <f t="shared" si="11"/>
        <v/>
      </c>
      <c r="AC27" s="34" t="str">
        <f t="shared" si="2"/>
        <v/>
      </c>
      <c r="AD27" s="35"/>
      <c r="AE27" s="36"/>
      <c r="AF27" s="27"/>
      <c r="AG27" s="37"/>
      <c r="AH27" s="37"/>
      <c r="AI27" s="36"/>
      <c r="AJ27" s="27"/>
      <c r="AK27" s="21"/>
      <c r="AL27" s="21"/>
      <c r="AM27" s="21"/>
      <c r="AN27" s="21"/>
      <c r="AO27" s="21"/>
      <c r="AP27" s="21"/>
      <c r="AQ27" s="21"/>
      <c r="AR27" s="21"/>
      <c r="AS27" s="21"/>
      <c r="AT27" s="21"/>
      <c r="AU27" s="21"/>
      <c r="AV27" s="21"/>
      <c r="AW27" s="21"/>
      <c r="AX27" s="21"/>
      <c r="AY27" s="21"/>
      <c r="AZ27" s="21"/>
      <c r="BA27" s="21"/>
      <c r="BB27" s="21"/>
      <c r="BC27" s="21"/>
      <c r="BD27" s="21"/>
    </row>
    <row r="28" spans="1:56" ht="151.5" customHeight="1" x14ac:dyDescent="0.3">
      <c r="A28" s="187">
        <v>4</v>
      </c>
      <c r="B28" s="188"/>
      <c r="C28" s="188"/>
      <c r="D28" s="188"/>
      <c r="E28" s="188"/>
      <c r="F28" s="188"/>
      <c r="G28" s="187"/>
      <c r="H28" s="182" t="str">
        <f>IF(G28&lt;=0,"",IF(G28&lt;=2,"Muy Baja",IF(G28&lt;=24,"Baja",IF(G28&lt;=500,"Media",IF(G28&lt;=5000,"Alta","Muy Alta")))))</f>
        <v/>
      </c>
      <c r="I28" s="179" t="str">
        <f>IF(H28="","",IF(H28="Muy Baja",0.2,IF(H28="Baja",0.4,IF(H28="Media",0.6,IF(H28="Alta",0.8,IF(H28="Muy Alta",1,))))))</f>
        <v/>
      </c>
      <c r="J28" s="179"/>
      <c r="K28" s="179">
        <f ca="1">IF(NOT(ISERROR(MATCH(J28,'TABLA DE IMPACTO'!$B$221:$B$223,0))),'TABLA DE IMPACTO'!$F$223&amp;"Por favor no seleccionar los criterios de impacto(Afectación Económica o presupuestal y Pérdida Reputacional)",J28)</f>
        <v>0</v>
      </c>
      <c r="L28" s="182" t="str">
        <f ca="1">IF(OR(K28='TABLA DE IMPACTO'!$C$11,K28='TABLA DE IMPACTO'!$D$11),"Leve",IF(OR(K28='TABLA DE IMPACTO'!$C$12,K28='TABLA DE IMPACTO'!$D$12),"Menor",IF(OR(K28='TABLA DE IMPACTO'!$C$13,K28='TABLA DE IMPACTO'!$D$13),"Moderado",IF(OR(K28='TABLA DE IMPACTO'!$C$14,K28='TABLA DE IMPACTO'!$D$14),"Mayor",IF(OR(K28='TABLA DE IMPACTO'!$C$15,K28='TABLA DE IMPACTO'!$D$15),"Catastrófico","")))))</f>
        <v/>
      </c>
      <c r="M28" s="179" t="str">
        <f ca="1">IF(L28="","",IF(L28="Leve",0.2,IF(L28="Menor",0.4,IF(L28="Moderado",0.6,IF(L28="Mayor",0.8,IF(L28="Catastrófico",1,))))))</f>
        <v/>
      </c>
      <c r="N28" s="18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27">
        <v>1</v>
      </c>
      <c r="P28" s="28"/>
      <c r="Q28" s="27" t="str">
        <f t="shared" si="4"/>
        <v/>
      </c>
      <c r="R28" s="29"/>
      <c r="S28" s="29"/>
      <c r="T28" s="30" t="str">
        <f t="shared" si="3"/>
        <v/>
      </c>
      <c r="U28" s="29"/>
      <c r="V28" s="29"/>
      <c r="W28" s="29"/>
      <c r="X28" s="31" t="str">
        <f>IFERROR(IF(Q28="Probabilidad",(I28-(+I28*T28)),IF(Q28="Impacto",I28,"")),"")</f>
        <v/>
      </c>
      <c r="Y28" s="32" t="str">
        <f t="shared" si="7"/>
        <v/>
      </c>
      <c r="Z28" s="33" t="str">
        <f t="shared" si="0"/>
        <v/>
      </c>
      <c r="AA28" s="32" t="str">
        <f t="shared" si="1"/>
        <v/>
      </c>
      <c r="AB28" s="33" t="str">
        <f>IFERROR(IF(Q28="Impacto",(M28-(+M28*T28)),IF(Q28="Probabilidad",M28,"")),"")</f>
        <v/>
      </c>
      <c r="AC28" s="34" t="str">
        <f t="shared" si="2"/>
        <v/>
      </c>
      <c r="AD28" s="35"/>
      <c r="AE28" s="36"/>
      <c r="AF28" s="27"/>
      <c r="AG28" s="37"/>
      <c r="AH28" s="37"/>
      <c r="AI28" s="36"/>
      <c r="AJ28" s="27"/>
      <c r="AK28" s="21"/>
      <c r="AL28" s="21"/>
      <c r="AM28" s="21"/>
      <c r="AN28" s="21"/>
      <c r="AO28" s="21"/>
      <c r="AP28" s="21"/>
      <c r="AQ28" s="21"/>
      <c r="AR28" s="21"/>
      <c r="AS28" s="21"/>
      <c r="AT28" s="21"/>
      <c r="AU28" s="21"/>
      <c r="AV28" s="21"/>
      <c r="AW28" s="21"/>
      <c r="AX28" s="21"/>
      <c r="AY28" s="21"/>
      <c r="AZ28" s="21"/>
      <c r="BA28" s="21"/>
      <c r="BB28" s="21"/>
      <c r="BC28" s="21"/>
      <c r="BD28" s="21"/>
    </row>
    <row r="29" spans="1:56" ht="151.5" customHeight="1" x14ac:dyDescent="0.3">
      <c r="A29" s="180"/>
      <c r="B29" s="180"/>
      <c r="C29" s="180"/>
      <c r="D29" s="180"/>
      <c r="E29" s="180"/>
      <c r="F29" s="180"/>
      <c r="G29" s="180"/>
      <c r="H29" s="180"/>
      <c r="I29" s="180"/>
      <c r="J29" s="180"/>
      <c r="K29" s="180"/>
      <c r="L29" s="180"/>
      <c r="M29" s="180"/>
      <c r="N29" s="180"/>
      <c r="O29" s="27">
        <v>2</v>
      </c>
      <c r="P29" s="28"/>
      <c r="Q29" s="27" t="str">
        <f t="shared" si="4"/>
        <v/>
      </c>
      <c r="R29" s="29"/>
      <c r="S29" s="29"/>
      <c r="T29" s="30" t="str">
        <f t="shared" si="3"/>
        <v/>
      </c>
      <c r="U29" s="29"/>
      <c r="V29" s="29"/>
      <c r="W29" s="29"/>
      <c r="X29" s="31" t="str">
        <f>IFERROR(IF(AND(Q28="Probabilidad",Q29="Probabilidad"),(Z28-(+Z28*T29)),IF(Q29="Probabilidad",(I28-(+I28*T29)),IF(Q29="Impacto",Z28,""))),"")</f>
        <v/>
      </c>
      <c r="Y29" s="32" t="str">
        <f t="shared" si="7"/>
        <v/>
      </c>
      <c r="Z29" s="33" t="str">
        <f t="shared" si="0"/>
        <v/>
      </c>
      <c r="AA29" s="32" t="str">
        <f t="shared" si="1"/>
        <v/>
      </c>
      <c r="AB29" s="33" t="str">
        <f>IFERROR(IF(AND(Q28="Impacto",Q29="Impacto"),(AB22-(+AB22*T29)),IF(Q29="Impacto",($M$28-(+$M$28*T29)),IF(Q29="Probabilidad",AB28,""))),"")</f>
        <v/>
      </c>
      <c r="AC29" s="34" t="str">
        <f t="shared" si="2"/>
        <v/>
      </c>
      <c r="AD29" s="35"/>
      <c r="AE29" s="36"/>
      <c r="AF29" s="27"/>
      <c r="AG29" s="37"/>
      <c r="AH29" s="37"/>
      <c r="AI29" s="36"/>
      <c r="AJ29" s="27"/>
      <c r="AK29" s="21"/>
      <c r="AL29" s="21"/>
      <c r="AM29" s="21"/>
      <c r="AN29" s="21"/>
      <c r="AO29" s="21"/>
      <c r="AP29" s="21"/>
      <c r="AQ29" s="21"/>
      <c r="AR29" s="21"/>
      <c r="AS29" s="21"/>
      <c r="AT29" s="21"/>
      <c r="AU29" s="21"/>
      <c r="AV29" s="21"/>
      <c r="AW29" s="21"/>
      <c r="AX29" s="21"/>
      <c r="AY29" s="21"/>
      <c r="AZ29" s="21"/>
      <c r="BA29" s="21"/>
      <c r="BB29" s="21"/>
      <c r="BC29" s="21"/>
      <c r="BD29" s="21"/>
    </row>
    <row r="30" spans="1:56" ht="151.5" customHeight="1" x14ac:dyDescent="0.3">
      <c r="A30" s="180"/>
      <c r="B30" s="180"/>
      <c r="C30" s="180"/>
      <c r="D30" s="180"/>
      <c r="E30" s="180"/>
      <c r="F30" s="180"/>
      <c r="G30" s="180"/>
      <c r="H30" s="180"/>
      <c r="I30" s="180"/>
      <c r="J30" s="180"/>
      <c r="K30" s="180"/>
      <c r="L30" s="180"/>
      <c r="M30" s="180"/>
      <c r="N30" s="180"/>
      <c r="O30" s="27">
        <v>3</v>
      </c>
      <c r="P30" s="41"/>
      <c r="Q30" s="27" t="str">
        <f t="shared" si="4"/>
        <v/>
      </c>
      <c r="R30" s="29"/>
      <c r="S30" s="29"/>
      <c r="T30" s="30" t="str">
        <f t="shared" si="3"/>
        <v/>
      </c>
      <c r="U30" s="29"/>
      <c r="V30" s="29"/>
      <c r="W30" s="29"/>
      <c r="X30" s="31" t="str">
        <f t="shared" ref="X30:X33" si="12">IFERROR(IF(AND(Q29="Probabilidad",Q30="Probabilidad"),(Z29-(+Z29*T30)),IF(AND(Q29="Impacto",Q30="Probabilidad"),(Z28-(+Z28*T30)),IF(Q30="Impacto",Z29,""))),"")</f>
        <v/>
      </c>
      <c r="Y30" s="32" t="str">
        <f t="shared" si="7"/>
        <v/>
      </c>
      <c r="Z30" s="33" t="str">
        <f t="shared" si="0"/>
        <v/>
      </c>
      <c r="AA30" s="32" t="str">
        <f t="shared" si="1"/>
        <v/>
      </c>
      <c r="AB30" s="33" t="str">
        <f t="shared" ref="AB30:AB33" si="13">IFERROR(IF(AND(Q29="Impacto",Q30="Impacto"),(AB29-(+AB29*T30)),IF(AND(Q29="Probabilidad",Q30="Impacto"),(AB28-(+AB28*T30)),IF(Q30="Probabilidad",AB29,""))),"")</f>
        <v/>
      </c>
      <c r="AC30" s="34" t="str">
        <f t="shared" si="2"/>
        <v/>
      </c>
      <c r="AD30" s="35"/>
      <c r="AE30" s="36"/>
      <c r="AF30" s="27"/>
      <c r="AG30" s="37"/>
      <c r="AH30" s="37"/>
      <c r="AI30" s="36"/>
      <c r="AJ30" s="27"/>
      <c r="AK30" s="21"/>
      <c r="AL30" s="21"/>
      <c r="AM30" s="21"/>
      <c r="AN30" s="21"/>
      <c r="AO30" s="21"/>
      <c r="AP30" s="21"/>
      <c r="AQ30" s="21"/>
      <c r="AR30" s="21"/>
      <c r="AS30" s="21"/>
      <c r="AT30" s="21"/>
      <c r="AU30" s="21"/>
      <c r="AV30" s="21"/>
      <c r="AW30" s="21"/>
      <c r="AX30" s="21"/>
      <c r="AY30" s="21"/>
      <c r="AZ30" s="21"/>
      <c r="BA30" s="21"/>
      <c r="BB30" s="21"/>
      <c r="BC30" s="21"/>
      <c r="BD30" s="21"/>
    </row>
    <row r="31" spans="1:56" ht="151.5" customHeight="1" x14ac:dyDescent="0.3">
      <c r="A31" s="180"/>
      <c r="B31" s="180"/>
      <c r="C31" s="180"/>
      <c r="D31" s="180"/>
      <c r="E31" s="180"/>
      <c r="F31" s="180"/>
      <c r="G31" s="180"/>
      <c r="H31" s="180"/>
      <c r="I31" s="180"/>
      <c r="J31" s="180"/>
      <c r="K31" s="180"/>
      <c r="L31" s="180"/>
      <c r="M31" s="180"/>
      <c r="N31" s="180"/>
      <c r="O31" s="27">
        <v>4</v>
      </c>
      <c r="P31" s="28"/>
      <c r="Q31" s="27" t="str">
        <f t="shared" si="4"/>
        <v/>
      </c>
      <c r="R31" s="29"/>
      <c r="S31" s="29"/>
      <c r="T31" s="30" t="str">
        <f t="shared" si="3"/>
        <v/>
      </c>
      <c r="U31" s="29"/>
      <c r="V31" s="29"/>
      <c r="W31" s="29"/>
      <c r="X31" s="31" t="str">
        <f t="shared" si="12"/>
        <v/>
      </c>
      <c r="Y31" s="32" t="str">
        <f t="shared" si="7"/>
        <v/>
      </c>
      <c r="Z31" s="33" t="str">
        <f t="shared" si="0"/>
        <v/>
      </c>
      <c r="AA31" s="32" t="str">
        <f t="shared" si="1"/>
        <v/>
      </c>
      <c r="AB31" s="33" t="str">
        <f t="shared" si="13"/>
        <v/>
      </c>
      <c r="AC31" s="34" t="str">
        <f t="shared" si="2"/>
        <v/>
      </c>
      <c r="AD31" s="35"/>
      <c r="AE31" s="36"/>
      <c r="AF31" s="27"/>
      <c r="AG31" s="37"/>
      <c r="AH31" s="37"/>
      <c r="AI31" s="36"/>
      <c r="AJ31" s="27"/>
      <c r="AK31" s="21"/>
      <c r="AL31" s="21"/>
      <c r="AM31" s="21"/>
      <c r="AN31" s="21"/>
      <c r="AO31" s="21"/>
      <c r="AP31" s="21"/>
      <c r="AQ31" s="21"/>
      <c r="AR31" s="21"/>
      <c r="AS31" s="21"/>
      <c r="AT31" s="21"/>
      <c r="AU31" s="21"/>
      <c r="AV31" s="21"/>
      <c r="AW31" s="21"/>
      <c r="AX31" s="21"/>
      <c r="AY31" s="21"/>
      <c r="AZ31" s="21"/>
      <c r="BA31" s="21"/>
      <c r="BB31" s="21"/>
      <c r="BC31" s="21"/>
      <c r="BD31" s="21"/>
    </row>
    <row r="32" spans="1:56" ht="151.5" customHeight="1" x14ac:dyDescent="0.3">
      <c r="A32" s="180"/>
      <c r="B32" s="180"/>
      <c r="C32" s="180"/>
      <c r="D32" s="180"/>
      <c r="E32" s="180"/>
      <c r="F32" s="180"/>
      <c r="G32" s="180"/>
      <c r="H32" s="180"/>
      <c r="I32" s="180"/>
      <c r="J32" s="180"/>
      <c r="K32" s="180"/>
      <c r="L32" s="180"/>
      <c r="M32" s="180"/>
      <c r="N32" s="180"/>
      <c r="O32" s="27">
        <v>5</v>
      </c>
      <c r="P32" s="28"/>
      <c r="Q32" s="27" t="str">
        <f t="shared" si="4"/>
        <v/>
      </c>
      <c r="R32" s="29"/>
      <c r="S32" s="29"/>
      <c r="T32" s="30" t="str">
        <f t="shared" si="3"/>
        <v/>
      </c>
      <c r="U32" s="29"/>
      <c r="V32" s="29"/>
      <c r="W32" s="29"/>
      <c r="X32" s="31" t="str">
        <f t="shared" si="12"/>
        <v/>
      </c>
      <c r="Y32" s="32" t="str">
        <f t="shared" si="7"/>
        <v/>
      </c>
      <c r="Z32" s="33" t="str">
        <f t="shared" si="0"/>
        <v/>
      </c>
      <c r="AA32" s="32" t="str">
        <f t="shared" si="1"/>
        <v/>
      </c>
      <c r="AB32" s="33" t="str">
        <f t="shared" si="13"/>
        <v/>
      </c>
      <c r="AC32" s="34" t="str">
        <f t="shared" si="2"/>
        <v/>
      </c>
      <c r="AD32" s="35"/>
      <c r="AE32" s="36"/>
      <c r="AF32" s="27"/>
      <c r="AG32" s="37"/>
      <c r="AH32" s="37"/>
      <c r="AI32" s="36"/>
      <c r="AJ32" s="27"/>
      <c r="AK32" s="21"/>
      <c r="AL32" s="21"/>
      <c r="AM32" s="21"/>
      <c r="AN32" s="21"/>
      <c r="AO32" s="21"/>
      <c r="AP32" s="21"/>
      <c r="AQ32" s="21"/>
      <c r="AR32" s="21"/>
      <c r="AS32" s="21"/>
      <c r="AT32" s="21"/>
      <c r="AU32" s="21"/>
      <c r="AV32" s="21"/>
      <c r="AW32" s="21"/>
      <c r="AX32" s="21"/>
      <c r="AY32" s="21"/>
      <c r="AZ32" s="21"/>
      <c r="BA32" s="21"/>
      <c r="BB32" s="21"/>
      <c r="BC32" s="21"/>
      <c r="BD32" s="21"/>
    </row>
    <row r="33" spans="1:56" ht="151.5" customHeight="1" x14ac:dyDescent="0.3">
      <c r="A33" s="181"/>
      <c r="B33" s="181"/>
      <c r="C33" s="181"/>
      <c r="D33" s="181"/>
      <c r="E33" s="181"/>
      <c r="F33" s="181"/>
      <c r="G33" s="181"/>
      <c r="H33" s="181"/>
      <c r="I33" s="181"/>
      <c r="J33" s="181"/>
      <c r="K33" s="181"/>
      <c r="L33" s="181"/>
      <c r="M33" s="181"/>
      <c r="N33" s="181"/>
      <c r="O33" s="27">
        <v>6</v>
      </c>
      <c r="P33" s="28"/>
      <c r="Q33" s="27" t="str">
        <f t="shared" si="4"/>
        <v/>
      </c>
      <c r="R33" s="29"/>
      <c r="S33" s="29"/>
      <c r="T33" s="30" t="str">
        <f t="shared" si="3"/>
        <v/>
      </c>
      <c r="U33" s="29"/>
      <c r="V33" s="29"/>
      <c r="W33" s="29"/>
      <c r="X33" s="31" t="str">
        <f t="shared" si="12"/>
        <v/>
      </c>
      <c r="Y33" s="32" t="str">
        <f t="shared" si="7"/>
        <v/>
      </c>
      <c r="Z33" s="33" t="str">
        <f t="shared" si="0"/>
        <v/>
      </c>
      <c r="AA33" s="32" t="str">
        <f t="shared" si="1"/>
        <v/>
      </c>
      <c r="AB33" s="33" t="str">
        <f t="shared" si="13"/>
        <v/>
      </c>
      <c r="AC33" s="34" t="str">
        <f t="shared" si="2"/>
        <v/>
      </c>
      <c r="AD33" s="35"/>
      <c r="AE33" s="36"/>
      <c r="AF33" s="27"/>
      <c r="AG33" s="37"/>
      <c r="AH33" s="37"/>
      <c r="AI33" s="36"/>
      <c r="AJ33" s="27"/>
      <c r="AK33" s="21"/>
      <c r="AL33" s="21"/>
      <c r="AM33" s="21"/>
      <c r="AN33" s="21"/>
      <c r="AO33" s="21"/>
      <c r="AP33" s="21"/>
      <c r="AQ33" s="21"/>
      <c r="AR33" s="21"/>
      <c r="AS33" s="21"/>
      <c r="AT33" s="21"/>
      <c r="AU33" s="21"/>
      <c r="AV33" s="21"/>
      <c r="AW33" s="21"/>
      <c r="AX33" s="21"/>
      <c r="AY33" s="21"/>
      <c r="AZ33" s="21"/>
      <c r="BA33" s="21"/>
      <c r="BB33" s="21"/>
      <c r="BC33" s="21"/>
      <c r="BD33" s="21"/>
    </row>
    <row r="34" spans="1:56" ht="151.5" customHeight="1" x14ac:dyDescent="0.3">
      <c r="A34" s="187">
        <v>5</v>
      </c>
      <c r="B34" s="188"/>
      <c r="C34" s="188"/>
      <c r="D34" s="188"/>
      <c r="E34" s="188"/>
      <c r="F34" s="188"/>
      <c r="G34" s="187"/>
      <c r="H34" s="182" t="str">
        <f>IF(G34&lt;=0,"",IF(G34&lt;=2,"Muy Baja",IF(G34&lt;=24,"Baja",IF(G34&lt;=500,"Media",IF(G34&lt;=5000,"Alta","Muy Alta")))))</f>
        <v/>
      </c>
      <c r="I34" s="179" t="str">
        <f>IF(H34="","",IF(H34="Muy Baja",0.2,IF(H34="Baja",0.4,IF(H34="Media",0.6,IF(H34="Alta",0.8,IF(H34="Muy Alta",1,))))))</f>
        <v/>
      </c>
      <c r="J34" s="179"/>
      <c r="K34" s="179">
        <f ca="1">IF(NOT(ISERROR(MATCH(J34,'TABLA DE IMPACTO'!$B$221:$B$223,0))),'TABLA DE IMPACTO'!$F$223&amp;"Por favor no seleccionar los criterios de impacto(Afectación Económica o presupuestal y Pérdida Reputacional)",J34)</f>
        <v>0</v>
      </c>
      <c r="L34" s="182" t="str">
        <f ca="1">IF(OR(K34='TABLA DE IMPACTO'!$C$11,K34='TABLA DE IMPACTO'!$D$11),"Leve",IF(OR(K34='TABLA DE IMPACTO'!$C$12,K34='TABLA DE IMPACTO'!$D$12),"Menor",IF(OR(K34='TABLA DE IMPACTO'!$C$13,K34='TABLA DE IMPACTO'!$D$13),"Moderado",IF(OR(K34='TABLA DE IMPACTO'!$C$14,K34='TABLA DE IMPACTO'!$D$14),"Mayor",IF(OR(K34='TABLA DE IMPACTO'!$C$15,K34='TABLA DE IMPACTO'!$D$15),"Catastrófico","")))))</f>
        <v/>
      </c>
      <c r="M34" s="179" t="str">
        <f ca="1">IF(L34="","",IF(L34="Leve",0.2,IF(L34="Menor",0.4,IF(L34="Moderado",0.6,IF(L34="Mayor",0.8,IF(L34="Catastrófico",1,))))))</f>
        <v/>
      </c>
      <c r="N34" s="18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27">
        <v>1</v>
      </c>
      <c r="P34" s="28"/>
      <c r="Q34" s="27" t="str">
        <f t="shared" si="4"/>
        <v/>
      </c>
      <c r="R34" s="29"/>
      <c r="S34" s="29"/>
      <c r="T34" s="30" t="str">
        <f t="shared" si="3"/>
        <v/>
      </c>
      <c r="U34" s="29"/>
      <c r="V34" s="29"/>
      <c r="W34" s="29"/>
      <c r="X34" s="31" t="str">
        <f>IFERROR(IF(Q34="Probabilidad",(I34-(+I34*T34)),IF(Q34="Impacto",I34,"")),"")</f>
        <v/>
      </c>
      <c r="Y34" s="32" t="str">
        <f t="shared" si="7"/>
        <v/>
      </c>
      <c r="Z34" s="33" t="str">
        <f t="shared" si="0"/>
        <v/>
      </c>
      <c r="AA34" s="32" t="str">
        <f t="shared" si="1"/>
        <v/>
      </c>
      <c r="AB34" s="33" t="str">
        <f>IFERROR(IF(Q34="Impacto",(M34-(+M34*T34)),IF(Q34="Probabilidad",M34,"")),"")</f>
        <v/>
      </c>
      <c r="AC34" s="34" t="str">
        <f t="shared" si="2"/>
        <v/>
      </c>
      <c r="AD34" s="35"/>
      <c r="AE34" s="36"/>
      <c r="AF34" s="27"/>
      <c r="AG34" s="37"/>
      <c r="AH34" s="37"/>
      <c r="AI34" s="36"/>
      <c r="AJ34" s="27"/>
      <c r="AK34" s="21"/>
      <c r="AL34" s="21"/>
      <c r="AM34" s="21"/>
      <c r="AN34" s="21"/>
      <c r="AO34" s="21"/>
      <c r="AP34" s="21"/>
      <c r="AQ34" s="21"/>
      <c r="AR34" s="21"/>
      <c r="AS34" s="21"/>
      <c r="AT34" s="21"/>
      <c r="AU34" s="21"/>
      <c r="AV34" s="21"/>
      <c r="AW34" s="21"/>
      <c r="AX34" s="21"/>
      <c r="AY34" s="21"/>
      <c r="AZ34" s="21"/>
      <c r="BA34" s="21"/>
      <c r="BB34" s="21"/>
      <c r="BC34" s="21"/>
      <c r="BD34" s="21"/>
    </row>
    <row r="35" spans="1:56" ht="151.5" customHeight="1" x14ac:dyDescent="0.3">
      <c r="A35" s="180"/>
      <c r="B35" s="180"/>
      <c r="C35" s="180"/>
      <c r="D35" s="180"/>
      <c r="E35" s="180"/>
      <c r="F35" s="180"/>
      <c r="G35" s="180"/>
      <c r="H35" s="180"/>
      <c r="I35" s="180"/>
      <c r="J35" s="180"/>
      <c r="K35" s="180"/>
      <c r="L35" s="180"/>
      <c r="M35" s="180"/>
      <c r="N35" s="180"/>
      <c r="O35" s="27">
        <v>2</v>
      </c>
      <c r="P35" s="28"/>
      <c r="Q35" s="27" t="str">
        <f t="shared" si="4"/>
        <v/>
      </c>
      <c r="R35" s="29"/>
      <c r="S35" s="29"/>
      <c r="T35" s="30" t="str">
        <f t="shared" si="3"/>
        <v/>
      </c>
      <c r="U35" s="29"/>
      <c r="V35" s="29"/>
      <c r="W35" s="29"/>
      <c r="X35" s="31" t="str">
        <f>IFERROR(IF(AND(Q34="Probabilidad",Q35="Probabilidad"),(Z34-(+Z34*T35)),IF(Q35="Probabilidad",(I34-(+I34*T35)),IF(Q35="Impacto",Z34,""))),"")</f>
        <v/>
      </c>
      <c r="Y35" s="32" t="str">
        <f t="shared" si="7"/>
        <v/>
      </c>
      <c r="Z35" s="33" t="str">
        <f t="shared" si="0"/>
        <v/>
      </c>
      <c r="AA35" s="32" t="str">
        <f t="shared" si="1"/>
        <v/>
      </c>
      <c r="AB35" s="33" t="str">
        <f>IFERROR(IF(AND(Q34="Impacto",Q35="Impacto"),(AB28-(+AB28*T35)),IF(Q35="Impacto",($M$34-(+$M$34*T35)),IF(Q35="Probabilidad",AB34,""))),"")</f>
        <v/>
      </c>
      <c r="AC35" s="34" t="str">
        <f t="shared" si="2"/>
        <v/>
      </c>
      <c r="AD35" s="35"/>
      <c r="AE35" s="36"/>
      <c r="AF35" s="27"/>
      <c r="AG35" s="37"/>
      <c r="AH35" s="37"/>
      <c r="AI35" s="36"/>
      <c r="AJ35" s="27"/>
      <c r="AK35" s="21"/>
      <c r="AL35" s="21"/>
      <c r="AM35" s="21"/>
      <c r="AN35" s="21"/>
      <c r="AO35" s="21"/>
      <c r="AP35" s="21"/>
      <c r="AQ35" s="21"/>
      <c r="AR35" s="21"/>
      <c r="AS35" s="21"/>
      <c r="AT35" s="21"/>
      <c r="AU35" s="21"/>
      <c r="AV35" s="21"/>
      <c r="AW35" s="21"/>
      <c r="AX35" s="21"/>
      <c r="AY35" s="21"/>
      <c r="AZ35" s="21"/>
      <c r="BA35" s="21"/>
      <c r="BB35" s="21"/>
      <c r="BC35" s="21"/>
      <c r="BD35" s="21"/>
    </row>
    <row r="36" spans="1:56" ht="151.5" customHeight="1" x14ac:dyDescent="0.3">
      <c r="A36" s="180"/>
      <c r="B36" s="180"/>
      <c r="C36" s="180"/>
      <c r="D36" s="180"/>
      <c r="E36" s="180"/>
      <c r="F36" s="180"/>
      <c r="G36" s="180"/>
      <c r="H36" s="180"/>
      <c r="I36" s="180"/>
      <c r="J36" s="180"/>
      <c r="K36" s="180"/>
      <c r="L36" s="180"/>
      <c r="M36" s="180"/>
      <c r="N36" s="180"/>
      <c r="O36" s="27">
        <v>3</v>
      </c>
      <c r="P36" s="41"/>
      <c r="Q36" s="27" t="str">
        <f t="shared" si="4"/>
        <v/>
      </c>
      <c r="R36" s="29"/>
      <c r="S36" s="29"/>
      <c r="T36" s="30" t="str">
        <f t="shared" si="3"/>
        <v/>
      </c>
      <c r="U36" s="29"/>
      <c r="V36" s="29"/>
      <c r="W36" s="29"/>
      <c r="X36" s="31" t="str">
        <f t="shared" ref="X36:X39" si="14">IFERROR(IF(AND(Q35="Probabilidad",Q36="Probabilidad"),(Z35-(+Z35*T36)),IF(AND(Q35="Impacto",Q36="Probabilidad"),(Z34-(+Z34*T36)),IF(Q36="Impacto",Z35,""))),"")</f>
        <v/>
      </c>
      <c r="Y36" s="32" t="str">
        <f t="shared" si="7"/>
        <v/>
      </c>
      <c r="Z36" s="33" t="str">
        <f t="shared" si="0"/>
        <v/>
      </c>
      <c r="AA36" s="32" t="str">
        <f t="shared" si="1"/>
        <v/>
      </c>
      <c r="AB36" s="33" t="str">
        <f t="shared" ref="AB36:AB39" si="15">IFERROR(IF(AND(Q35="Impacto",Q36="Impacto"),(AB35-(+AB35*T36)),IF(AND(Q35="Probabilidad",Q36="Impacto"),(AB34-(+AB34*T36)),IF(Q36="Probabilidad",AB35,""))),"")</f>
        <v/>
      </c>
      <c r="AC36" s="34" t="str">
        <f t="shared" si="2"/>
        <v/>
      </c>
      <c r="AD36" s="35"/>
      <c r="AE36" s="36"/>
      <c r="AF36" s="27"/>
      <c r="AG36" s="37"/>
      <c r="AH36" s="37"/>
      <c r="AI36" s="36"/>
      <c r="AJ36" s="27"/>
      <c r="AK36" s="21"/>
      <c r="AL36" s="21"/>
      <c r="AM36" s="21"/>
      <c r="AN36" s="21"/>
      <c r="AO36" s="21"/>
      <c r="AP36" s="21"/>
      <c r="AQ36" s="21"/>
      <c r="AR36" s="21"/>
      <c r="AS36" s="21"/>
      <c r="AT36" s="21"/>
      <c r="AU36" s="21"/>
      <c r="AV36" s="21"/>
      <c r="AW36" s="21"/>
      <c r="AX36" s="21"/>
      <c r="AY36" s="21"/>
      <c r="AZ36" s="21"/>
      <c r="BA36" s="21"/>
      <c r="BB36" s="21"/>
      <c r="BC36" s="21"/>
      <c r="BD36" s="21"/>
    </row>
    <row r="37" spans="1:56" ht="151.5" customHeight="1" x14ac:dyDescent="0.3">
      <c r="A37" s="180"/>
      <c r="B37" s="180"/>
      <c r="C37" s="180"/>
      <c r="D37" s="180"/>
      <c r="E37" s="180"/>
      <c r="F37" s="180"/>
      <c r="G37" s="180"/>
      <c r="H37" s="180"/>
      <c r="I37" s="180"/>
      <c r="J37" s="180"/>
      <c r="K37" s="180"/>
      <c r="L37" s="180"/>
      <c r="M37" s="180"/>
      <c r="N37" s="180"/>
      <c r="O37" s="27">
        <v>4</v>
      </c>
      <c r="P37" s="28"/>
      <c r="Q37" s="27" t="str">
        <f t="shared" si="4"/>
        <v/>
      </c>
      <c r="R37" s="29"/>
      <c r="S37" s="29"/>
      <c r="T37" s="30" t="str">
        <f t="shared" si="3"/>
        <v/>
      </c>
      <c r="U37" s="29"/>
      <c r="V37" s="29"/>
      <c r="W37" s="29"/>
      <c r="X37" s="31" t="str">
        <f t="shared" si="14"/>
        <v/>
      </c>
      <c r="Y37" s="32" t="str">
        <f t="shared" si="7"/>
        <v/>
      </c>
      <c r="Z37" s="33" t="str">
        <f t="shared" si="0"/>
        <v/>
      </c>
      <c r="AA37" s="32" t="str">
        <f t="shared" si="1"/>
        <v/>
      </c>
      <c r="AB37" s="33" t="str">
        <f t="shared" si="15"/>
        <v/>
      </c>
      <c r="AC37" s="34" t="str">
        <f t="shared" si="2"/>
        <v/>
      </c>
      <c r="AD37" s="35"/>
      <c r="AE37" s="36"/>
      <c r="AF37" s="27"/>
      <c r="AG37" s="37"/>
      <c r="AH37" s="37"/>
      <c r="AI37" s="36"/>
      <c r="AJ37" s="27"/>
      <c r="AK37" s="21"/>
      <c r="AL37" s="21"/>
      <c r="AM37" s="21"/>
      <c r="AN37" s="21"/>
      <c r="AO37" s="21"/>
      <c r="AP37" s="21"/>
      <c r="AQ37" s="21"/>
      <c r="AR37" s="21"/>
      <c r="AS37" s="21"/>
      <c r="AT37" s="21"/>
      <c r="AU37" s="21"/>
      <c r="AV37" s="21"/>
      <c r="AW37" s="21"/>
      <c r="AX37" s="21"/>
      <c r="AY37" s="21"/>
      <c r="AZ37" s="21"/>
      <c r="BA37" s="21"/>
      <c r="BB37" s="21"/>
      <c r="BC37" s="21"/>
      <c r="BD37" s="21"/>
    </row>
    <row r="38" spans="1:56" ht="151.5" customHeight="1" x14ac:dyDescent="0.3">
      <c r="A38" s="180"/>
      <c r="B38" s="180"/>
      <c r="C38" s="180"/>
      <c r="D38" s="180"/>
      <c r="E38" s="180"/>
      <c r="F38" s="180"/>
      <c r="G38" s="180"/>
      <c r="H38" s="180"/>
      <c r="I38" s="180"/>
      <c r="J38" s="180"/>
      <c r="K38" s="180"/>
      <c r="L38" s="180"/>
      <c r="M38" s="180"/>
      <c r="N38" s="180"/>
      <c r="O38" s="27">
        <v>5</v>
      </c>
      <c r="P38" s="28"/>
      <c r="Q38" s="27" t="str">
        <f t="shared" si="4"/>
        <v/>
      </c>
      <c r="R38" s="29"/>
      <c r="S38" s="29"/>
      <c r="T38" s="30" t="str">
        <f t="shared" si="3"/>
        <v/>
      </c>
      <c r="U38" s="29"/>
      <c r="V38" s="29"/>
      <c r="W38" s="29"/>
      <c r="X38" s="31" t="str">
        <f t="shared" si="14"/>
        <v/>
      </c>
      <c r="Y38" s="32" t="str">
        <f t="shared" si="7"/>
        <v/>
      </c>
      <c r="Z38" s="33" t="str">
        <f t="shared" si="0"/>
        <v/>
      </c>
      <c r="AA38" s="32" t="str">
        <f t="shared" si="1"/>
        <v/>
      </c>
      <c r="AB38" s="33" t="str">
        <f t="shared" si="15"/>
        <v/>
      </c>
      <c r="AC38" s="34" t="str">
        <f t="shared" si="2"/>
        <v/>
      </c>
      <c r="AD38" s="35"/>
      <c r="AE38" s="36"/>
      <c r="AF38" s="27"/>
      <c r="AG38" s="37"/>
      <c r="AH38" s="37"/>
      <c r="AI38" s="36"/>
      <c r="AJ38" s="27"/>
      <c r="AK38" s="21"/>
      <c r="AL38" s="21"/>
      <c r="AM38" s="21"/>
      <c r="AN38" s="21"/>
      <c r="AO38" s="21"/>
      <c r="AP38" s="21"/>
      <c r="AQ38" s="21"/>
      <c r="AR38" s="21"/>
      <c r="AS38" s="21"/>
      <c r="AT38" s="21"/>
      <c r="AU38" s="21"/>
      <c r="AV38" s="21"/>
      <c r="AW38" s="21"/>
      <c r="AX38" s="21"/>
      <c r="AY38" s="21"/>
      <c r="AZ38" s="21"/>
      <c r="BA38" s="21"/>
      <c r="BB38" s="21"/>
      <c r="BC38" s="21"/>
      <c r="BD38" s="21"/>
    </row>
    <row r="39" spans="1:56" ht="151.5" customHeight="1" x14ac:dyDescent="0.3">
      <c r="A39" s="181"/>
      <c r="B39" s="181"/>
      <c r="C39" s="181"/>
      <c r="D39" s="181"/>
      <c r="E39" s="181"/>
      <c r="F39" s="181"/>
      <c r="G39" s="181"/>
      <c r="H39" s="181"/>
      <c r="I39" s="181"/>
      <c r="J39" s="181"/>
      <c r="K39" s="181"/>
      <c r="L39" s="181"/>
      <c r="M39" s="181"/>
      <c r="N39" s="181"/>
      <c r="O39" s="27">
        <v>6</v>
      </c>
      <c r="P39" s="28"/>
      <c r="Q39" s="27" t="str">
        <f t="shared" si="4"/>
        <v/>
      </c>
      <c r="R39" s="29"/>
      <c r="S39" s="29"/>
      <c r="T39" s="30" t="str">
        <f t="shared" si="3"/>
        <v/>
      </c>
      <c r="U39" s="29"/>
      <c r="V39" s="29"/>
      <c r="W39" s="29"/>
      <c r="X39" s="31" t="str">
        <f t="shared" si="14"/>
        <v/>
      </c>
      <c r="Y39" s="32" t="str">
        <f t="shared" si="7"/>
        <v/>
      </c>
      <c r="Z39" s="33" t="str">
        <f t="shared" si="0"/>
        <v/>
      </c>
      <c r="AA39" s="32" t="str">
        <f t="shared" si="1"/>
        <v/>
      </c>
      <c r="AB39" s="33" t="str">
        <f t="shared" si="15"/>
        <v/>
      </c>
      <c r="AC39" s="34" t="str">
        <f t="shared" si="2"/>
        <v/>
      </c>
      <c r="AD39" s="35"/>
      <c r="AE39" s="36"/>
      <c r="AF39" s="27"/>
      <c r="AG39" s="37"/>
      <c r="AH39" s="37"/>
      <c r="AI39" s="36"/>
      <c r="AJ39" s="27"/>
      <c r="AK39" s="21"/>
      <c r="AL39" s="21"/>
      <c r="AM39" s="21"/>
      <c r="AN39" s="21"/>
      <c r="AO39" s="21"/>
      <c r="AP39" s="21"/>
      <c r="AQ39" s="21"/>
      <c r="AR39" s="21"/>
      <c r="AS39" s="21"/>
      <c r="AT39" s="21"/>
      <c r="AU39" s="21"/>
      <c r="AV39" s="21"/>
      <c r="AW39" s="21"/>
      <c r="AX39" s="21"/>
      <c r="AY39" s="21"/>
      <c r="AZ39" s="21"/>
      <c r="BA39" s="21"/>
      <c r="BB39" s="21"/>
      <c r="BC39" s="21"/>
      <c r="BD39" s="21"/>
    </row>
    <row r="40" spans="1:56" ht="151.5" customHeight="1" x14ac:dyDescent="0.3">
      <c r="A40" s="187">
        <v>6</v>
      </c>
      <c r="B40" s="188"/>
      <c r="C40" s="188"/>
      <c r="D40" s="188"/>
      <c r="E40" s="188"/>
      <c r="F40" s="188"/>
      <c r="G40" s="187"/>
      <c r="H40" s="182" t="str">
        <f>IF(G40&lt;=0,"",IF(G40&lt;=2,"Muy Baja",IF(G40&lt;=24,"Baja",IF(G40&lt;=500,"Media",IF(G40&lt;=5000,"Alta","Muy Alta")))))</f>
        <v/>
      </c>
      <c r="I40" s="179" t="str">
        <f>IF(H40="","",IF(H40="Muy Baja",0.2,IF(H40="Baja",0.4,IF(H40="Media",0.6,IF(H40="Alta",0.8,IF(H40="Muy Alta",1,))))))</f>
        <v/>
      </c>
      <c r="J40" s="179"/>
      <c r="K40" s="179">
        <f ca="1">IF(NOT(ISERROR(MATCH(J40,'TABLA DE IMPACTO'!$B$221:$B$223,0))),'TABLA DE IMPACTO'!$F$223&amp;"Por favor no seleccionar los criterios de impacto(Afectación Económica o presupuestal y Pérdida Reputacional)",J40)</f>
        <v>0</v>
      </c>
      <c r="L40" s="182" t="str">
        <f ca="1">IF(OR(K40='TABLA DE IMPACTO'!$C$11,K40='TABLA DE IMPACTO'!$D$11),"Leve",IF(OR(K40='TABLA DE IMPACTO'!$C$12,K40='TABLA DE IMPACTO'!$D$12),"Menor",IF(OR(K40='TABLA DE IMPACTO'!$C$13,K40='TABLA DE IMPACTO'!$D$13),"Moderado",IF(OR(K40='TABLA DE IMPACTO'!$C$14,K40='TABLA DE IMPACTO'!$D$14),"Mayor",IF(OR(K40='TABLA DE IMPACTO'!$C$15,K40='TABLA DE IMPACTO'!$D$15),"Catastrófico","")))))</f>
        <v/>
      </c>
      <c r="M40" s="179" t="str">
        <f ca="1">IF(L40="","",IF(L40="Leve",0.2,IF(L40="Menor",0.4,IF(L40="Moderado",0.6,IF(L40="Mayor",0.8,IF(L40="Catastrófico",1,))))))</f>
        <v/>
      </c>
      <c r="N40" s="18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27">
        <v>1</v>
      </c>
      <c r="P40" s="28"/>
      <c r="Q40" s="27" t="str">
        <f t="shared" si="4"/>
        <v/>
      </c>
      <c r="R40" s="29"/>
      <c r="S40" s="29"/>
      <c r="T40" s="30" t="str">
        <f t="shared" si="3"/>
        <v/>
      </c>
      <c r="U40" s="29"/>
      <c r="V40" s="29"/>
      <c r="W40" s="29"/>
      <c r="X40" s="31" t="str">
        <f>IFERROR(IF(Q40="Probabilidad",(I40-(+I40*T40)),IF(Q40="Impacto",I40,"")),"")</f>
        <v/>
      </c>
      <c r="Y40" s="32" t="str">
        <f t="shared" si="7"/>
        <v/>
      </c>
      <c r="Z40" s="33" t="str">
        <f t="shared" si="0"/>
        <v/>
      </c>
      <c r="AA40" s="32" t="str">
        <f t="shared" si="1"/>
        <v/>
      </c>
      <c r="AB40" s="33" t="str">
        <f>IFERROR(IF(Q40="Impacto",(M40-(+M40*T40)),IF(Q40="Probabilidad",M40,"")),"")</f>
        <v/>
      </c>
      <c r="AC40" s="34" t="str">
        <f t="shared" si="2"/>
        <v/>
      </c>
      <c r="AD40" s="35"/>
      <c r="AE40" s="36"/>
      <c r="AF40" s="27"/>
      <c r="AG40" s="37"/>
      <c r="AH40" s="37"/>
      <c r="AI40" s="36"/>
      <c r="AJ40" s="27"/>
      <c r="AK40" s="21"/>
      <c r="AL40" s="21"/>
      <c r="AM40" s="21"/>
      <c r="AN40" s="21"/>
      <c r="AO40" s="21"/>
      <c r="AP40" s="21"/>
      <c r="AQ40" s="21"/>
      <c r="AR40" s="21"/>
      <c r="AS40" s="21"/>
      <c r="AT40" s="21"/>
      <c r="AU40" s="21"/>
      <c r="AV40" s="21"/>
      <c r="AW40" s="21"/>
      <c r="AX40" s="21"/>
      <c r="AY40" s="21"/>
      <c r="AZ40" s="21"/>
      <c r="BA40" s="21"/>
      <c r="BB40" s="21"/>
      <c r="BC40" s="21"/>
      <c r="BD40" s="21"/>
    </row>
    <row r="41" spans="1:56" ht="151.5" customHeight="1" x14ac:dyDescent="0.3">
      <c r="A41" s="180"/>
      <c r="B41" s="180"/>
      <c r="C41" s="180"/>
      <c r="D41" s="180"/>
      <c r="E41" s="180"/>
      <c r="F41" s="180"/>
      <c r="G41" s="180"/>
      <c r="H41" s="180"/>
      <c r="I41" s="180"/>
      <c r="J41" s="180"/>
      <c r="K41" s="180"/>
      <c r="L41" s="180"/>
      <c r="M41" s="180"/>
      <c r="N41" s="180"/>
      <c r="O41" s="27">
        <v>2</v>
      </c>
      <c r="P41" s="28"/>
      <c r="Q41" s="27" t="str">
        <f t="shared" si="4"/>
        <v/>
      </c>
      <c r="R41" s="29"/>
      <c r="S41" s="29"/>
      <c r="T41" s="30" t="str">
        <f t="shared" si="3"/>
        <v/>
      </c>
      <c r="U41" s="29"/>
      <c r="V41" s="29"/>
      <c r="W41" s="29"/>
      <c r="X41" s="31" t="str">
        <f>IFERROR(IF(AND(Q40="Probabilidad",Q41="Probabilidad"),(Z40-(+Z40*T41)),IF(Q41="Probabilidad",(I40-(+I40*T41)),IF(Q41="Impacto",Z40,""))),"")</f>
        <v/>
      </c>
      <c r="Y41" s="32" t="str">
        <f t="shared" si="7"/>
        <v/>
      </c>
      <c r="Z41" s="33" t="str">
        <f t="shared" si="0"/>
        <v/>
      </c>
      <c r="AA41" s="32" t="str">
        <f t="shared" si="1"/>
        <v/>
      </c>
      <c r="AB41" s="33" t="str">
        <f>IFERROR(IF(AND(Q40="Impacto",Q41="Impacto"),(AB34-(+AB34*T41)),IF(Q41="Impacto",($M$40-(+$M$40*T41)),IF(Q41="Probabilidad",AB40,""))),"")</f>
        <v/>
      </c>
      <c r="AC41" s="34" t="str">
        <f t="shared" si="2"/>
        <v/>
      </c>
      <c r="AD41" s="35"/>
      <c r="AE41" s="36"/>
      <c r="AF41" s="27"/>
      <c r="AG41" s="37"/>
      <c r="AH41" s="37"/>
      <c r="AI41" s="36"/>
      <c r="AJ41" s="27"/>
      <c r="AK41" s="21"/>
      <c r="AL41" s="21"/>
      <c r="AM41" s="21"/>
      <c r="AN41" s="21"/>
      <c r="AO41" s="21"/>
      <c r="AP41" s="21"/>
      <c r="AQ41" s="21"/>
      <c r="AR41" s="21"/>
      <c r="AS41" s="21"/>
      <c r="AT41" s="21"/>
      <c r="AU41" s="21"/>
      <c r="AV41" s="21"/>
      <c r="AW41" s="21"/>
      <c r="AX41" s="21"/>
      <c r="AY41" s="21"/>
      <c r="AZ41" s="21"/>
      <c r="BA41" s="21"/>
      <c r="BB41" s="21"/>
      <c r="BC41" s="21"/>
      <c r="BD41" s="21"/>
    </row>
    <row r="42" spans="1:56" ht="151.5" customHeight="1" x14ac:dyDescent="0.3">
      <c r="A42" s="180"/>
      <c r="B42" s="180"/>
      <c r="C42" s="180"/>
      <c r="D42" s="180"/>
      <c r="E42" s="180"/>
      <c r="F42" s="180"/>
      <c r="G42" s="180"/>
      <c r="H42" s="180"/>
      <c r="I42" s="180"/>
      <c r="J42" s="180"/>
      <c r="K42" s="180"/>
      <c r="L42" s="180"/>
      <c r="M42" s="180"/>
      <c r="N42" s="180"/>
      <c r="O42" s="27">
        <v>3</v>
      </c>
      <c r="P42" s="41"/>
      <c r="Q42" s="27" t="str">
        <f t="shared" si="4"/>
        <v/>
      </c>
      <c r="R42" s="29"/>
      <c r="S42" s="29"/>
      <c r="T42" s="30" t="str">
        <f t="shared" si="3"/>
        <v/>
      </c>
      <c r="U42" s="29"/>
      <c r="V42" s="29"/>
      <c r="W42" s="29"/>
      <c r="X42" s="31" t="str">
        <f t="shared" ref="X42:X45" si="16">IFERROR(IF(AND(Q41="Probabilidad",Q42="Probabilidad"),(Z41-(+Z41*T42)),IF(AND(Q41="Impacto",Q42="Probabilidad"),(Z40-(+Z40*T42)),IF(Q42="Impacto",Z41,""))),"")</f>
        <v/>
      </c>
      <c r="Y42" s="32" t="str">
        <f t="shared" si="7"/>
        <v/>
      </c>
      <c r="Z42" s="33" t="str">
        <f t="shared" si="0"/>
        <v/>
      </c>
      <c r="AA42" s="32" t="str">
        <f t="shared" si="1"/>
        <v/>
      </c>
      <c r="AB42" s="33" t="str">
        <f t="shared" ref="AB42:AB45" si="17">IFERROR(IF(AND(Q41="Impacto",Q42="Impacto"),(AB41-(+AB41*T42)),IF(AND(Q41="Probabilidad",Q42="Impacto"),(AB40-(+AB40*T42)),IF(Q42="Probabilidad",AB41,""))),"")</f>
        <v/>
      </c>
      <c r="AC42" s="34" t="str">
        <f t="shared" si="2"/>
        <v/>
      </c>
      <c r="AD42" s="35"/>
      <c r="AE42" s="36"/>
      <c r="AF42" s="27"/>
      <c r="AG42" s="37"/>
      <c r="AH42" s="37"/>
      <c r="AI42" s="36"/>
      <c r="AJ42" s="27"/>
      <c r="AK42" s="21"/>
      <c r="AL42" s="21"/>
      <c r="AM42" s="21"/>
      <c r="AN42" s="21"/>
      <c r="AO42" s="21"/>
      <c r="AP42" s="21"/>
      <c r="AQ42" s="21"/>
      <c r="AR42" s="21"/>
      <c r="AS42" s="21"/>
      <c r="AT42" s="21"/>
      <c r="AU42" s="21"/>
      <c r="AV42" s="21"/>
      <c r="AW42" s="21"/>
      <c r="AX42" s="21"/>
      <c r="AY42" s="21"/>
      <c r="AZ42" s="21"/>
      <c r="BA42" s="21"/>
      <c r="BB42" s="21"/>
      <c r="BC42" s="21"/>
      <c r="BD42" s="21"/>
    </row>
    <row r="43" spans="1:56" ht="151.5" customHeight="1" x14ac:dyDescent="0.3">
      <c r="A43" s="180"/>
      <c r="B43" s="180"/>
      <c r="C43" s="180"/>
      <c r="D43" s="180"/>
      <c r="E43" s="180"/>
      <c r="F43" s="180"/>
      <c r="G43" s="180"/>
      <c r="H43" s="180"/>
      <c r="I43" s="180"/>
      <c r="J43" s="180"/>
      <c r="K43" s="180"/>
      <c r="L43" s="180"/>
      <c r="M43" s="180"/>
      <c r="N43" s="180"/>
      <c r="O43" s="27">
        <v>4</v>
      </c>
      <c r="P43" s="28"/>
      <c r="Q43" s="27" t="str">
        <f t="shared" si="4"/>
        <v/>
      </c>
      <c r="R43" s="29"/>
      <c r="S43" s="29"/>
      <c r="T43" s="30" t="str">
        <f t="shared" si="3"/>
        <v/>
      </c>
      <c r="U43" s="29"/>
      <c r="V43" s="29"/>
      <c r="W43" s="29"/>
      <c r="X43" s="31" t="str">
        <f t="shared" si="16"/>
        <v/>
      </c>
      <c r="Y43" s="32" t="str">
        <f t="shared" si="7"/>
        <v/>
      </c>
      <c r="Z43" s="33" t="str">
        <f t="shared" si="0"/>
        <v/>
      </c>
      <c r="AA43" s="32" t="str">
        <f t="shared" si="1"/>
        <v/>
      </c>
      <c r="AB43" s="33" t="str">
        <f t="shared" si="17"/>
        <v/>
      </c>
      <c r="AC43" s="34" t="str">
        <f t="shared" si="2"/>
        <v/>
      </c>
      <c r="AD43" s="35"/>
      <c r="AE43" s="36"/>
      <c r="AF43" s="27"/>
      <c r="AG43" s="37"/>
      <c r="AH43" s="37"/>
      <c r="AI43" s="36"/>
      <c r="AJ43" s="27"/>
      <c r="AK43" s="21"/>
      <c r="AL43" s="21"/>
      <c r="AM43" s="21"/>
      <c r="AN43" s="21"/>
      <c r="AO43" s="21"/>
      <c r="AP43" s="21"/>
      <c r="AQ43" s="21"/>
      <c r="AR43" s="21"/>
      <c r="AS43" s="21"/>
      <c r="AT43" s="21"/>
      <c r="AU43" s="21"/>
      <c r="AV43" s="21"/>
      <c r="AW43" s="21"/>
      <c r="AX43" s="21"/>
      <c r="AY43" s="21"/>
      <c r="AZ43" s="21"/>
      <c r="BA43" s="21"/>
      <c r="BB43" s="21"/>
      <c r="BC43" s="21"/>
      <c r="BD43" s="21"/>
    </row>
    <row r="44" spans="1:56" ht="151.5" customHeight="1" x14ac:dyDescent="0.3">
      <c r="A44" s="180"/>
      <c r="B44" s="180"/>
      <c r="C44" s="180"/>
      <c r="D44" s="180"/>
      <c r="E44" s="180"/>
      <c r="F44" s="180"/>
      <c r="G44" s="180"/>
      <c r="H44" s="180"/>
      <c r="I44" s="180"/>
      <c r="J44" s="180"/>
      <c r="K44" s="180"/>
      <c r="L44" s="180"/>
      <c r="M44" s="180"/>
      <c r="N44" s="180"/>
      <c r="O44" s="27">
        <v>5</v>
      </c>
      <c r="P44" s="28"/>
      <c r="Q44" s="27" t="str">
        <f t="shared" si="4"/>
        <v/>
      </c>
      <c r="R44" s="29"/>
      <c r="S44" s="29"/>
      <c r="T44" s="30" t="str">
        <f t="shared" si="3"/>
        <v/>
      </c>
      <c r="U44" s="29"/>
      <c r="V44" s="29"/>
      <c r="W44" s="29"/>
      <c r="X44" s="31" t="str">
        <f t="shared" si="16"/>
        <v/>
      </c>
      <c r="Y44" s="32" t="str">
        <f t="shared" si="7"/>
        <v/>
      </c>
      <c r="Z44" s="33" t="str">
        <f t="shared" si="0"/>
        <v/>
      </c>
      <c r="AA44" s="32" t="str">
        <f t="shared" si="1"/>
        <v/>
      </c>
      <c r="AB44" s="33" t="str">
        <f t="shared" si="17"/>
        <v/>
      </c>
      <c r="AC44" s="34" t="str">
        <f t="shared" si="2"/>
        <v/>
      </c>
      <c r="AD44" s="35"/>
      <c r="AE44" s="36"/>
      <c r="AF44" s="27"/>
      <c r="AG44" s="37"/>
      <c r="AH44" s="37"/>
      <c r="AI44" s="36"/>
      <c r="AJ44" s="27"/>
      <c r="AK44" s="21"/>
      <c r="AL44" s="21"/>
      <c r="AM44" s="21"/>
      <c r="AN44" s="21"/>
      <c r="AO44" s="21"/>
      <c r="AP44" s="21"/>
      <c r="AQ44" s="21"/>
      <c r="AR44" s="21"/>
      <c r="AS44" s="21"/>
      <c r="AT44" s="21"/>
      <c r="AU44" s="21"/>
      <c r="AV44" s="21"/>
      <c r="AW44" s="21"/>
      <c r="AX44" s="21"/>
      <c r="AY44" s="21"/>
      <c r="AZ44" s="21"/>
      <c r="BA44" s="21"/>
      <c r="BB44" s="21"/>
      <c r="BC44" s="21"/>
      <c r="BD44" s="21"/>
    </row>
    <row r="45" spans="1:56" ht="151.5" customHeight="1" x14ac:dyDescent="0.3">
      <c r="A45" s="181"/>
      <c r="B45" s="181"/>
      <c r="C45" s="181"/>
      <c r="D45" s="181"/>
      <c r="E45" s="181"/>
      <c r="F45" s="181"/>
      <c r="G45" s="181"/>
      <c r="H45" s="181"/>
      <c r="I45" s="181"/>
      <c r="J45" s="181"/>
      <c r="K45" s="181"/>
      <c r="L45" s="181"/>
      <c r="M45" s="181"/>
      <c r="N45" s="181"/>
      <c r="O45" s="27">
        <v>6</v>
      </c>
      <c r="P45" s="28"/>
      <c r="Q45" s="27" t="str">
        <f t="shared" si="4"/>
        <v/>
      </c>
      <c r="R45" s="29"/>
      <c r="S45" s="29"/>
      <c r="T45" s="30" t="str">
        <f t="shared" si="3"/>
        <v/>
      </c>
      <c r="U45" s="29"/>
      <c r="V45" s="29"/>
      <c r="W45" s="29"/>
      <c r="X45" s="31" t="str">
        <f t="shared" si="16"/>
        <v/>
      </c>
      <c r="Y45" s="32" t="str">
        <f t="shared" si="7"/>
        <v/>
      </c>
      <c r="Z45" s="33" t="str">
        <f t="shared" si="0"/>
        <v/>
      </c>
      <c r="AA45" s="32" t="str">
        <f t="shared" si="1"/>
        <v/>
      </c>
      <c r="AB45" s="33" t="str">
        <f t="shared" si="17"/>
        <v/>
      </c>
      <c r="AC45" s="34" t="str">
        <f t="shared" si="2"/>
        <v/>
      </c>
      <c r="AD45" s="35"/>
      <c r="AE45" s="36"/>
      <c r="AF45" s="27"/>
      <c r="AG45" s="37"/>
      <c r="AH45" s="37"/>
      <c r="AI45" s="36"/>
      <c r="AJ45" s="27"/>
      <c r="AK45" s="21"/>
      <c r="AL45" s="21"/>
      <c r="AM45" s="21"/>
      <c r="AN45" s="21"/>
      <c r="AO45" s="21"/>
      <c r="AP45" s="21"/>
      <c r="AQ45" s="21"/>
      <c r="AR45" s="21"/>
      <c r="AS45" s="21"/>
      <c r="AT45" s="21"/>
      <c r="AU45" s="21"/>
      <c r="AV45" s="21"/>
      <c r="AW45" s="21"/>
      <c r="AX45" s="21"/>
      <c r="AY45" s="21"/>
      <c r="AZ45" s="21"/>
      <c r="BA45" s="21"/>
      <c r="BB45" s="21"/>
      <c r="BC45" s="21"/>
      <c r="BD45" s="21"/>
    </row>
    <row r="46" spans="1:56" ht="151.5" customHeight="1" x14ac:dyDescent="0.3">
      <c r="A46" s="187">
        <v>7</v>
      </c>
      <c r="B46" s="188"/>
      <c r="C46" s="188"/>
      <c r="D46" s="188"/>
      <c r="E46" s="188"/>
      <c r="F46" s="188"/>
      <c r="G46" s="187"/>
      <c r="H46" s="182" t="str">
        <f>IF(G46&lt;=0,"",IF(G46&lt;=2,"Muy Baja",IF(G46&lt;=24,"Baja",IF(G46&lt;=500,"Media",IF(G46&lt;=5000,"Alta","Muy Alta")))))</f>
        <v/>
      </c>
      <c r="I46" s="179" t="str">
        <f>IF(H46="","",IF(H46="Muy Baja",0.2,IF(H46="Baja",0.4,IF(H46="Media",0.6,IF(H46="Alta",0.8,IF(H46="Muy Alta",1,))))))</f>
        <v/>
      </c>
      <c r="J46" s="179"/>
      <c r="K46" s="179">
        <f ca="1">IF(NOT(ISERROR(MATCH(J46,'TABLA DE IMPACTO'!$B$221:$B$223,0))),'TABLA DE IMPACTO'!$F$223&amp;"Por favor no seleccionar los criterios de impacto(Afectación Económica o presupuestal y Pérdida Reputacional)",J46)</f>
        <v>0</v>
      </c>
      <c r="L46" s="182" t="str">
        <f ca="1">IF(OR(K46='TABLA DE IMPACTO'!$C$11,K46='TABLA DE IMPACTO'!$D$11),"Leve",IF(OR(K46='TABLA DE IMPACTO'!$C$12,K46='TABLA DE IMPACTO'!$D$12),"Menor",IF(OR(K46='TABLA DE IMPACTO'!$C$13,K46='TABLA DE IMPACTO'!$D$13),"Moderado",IF(OR(K46='TABLA DE IMPACTO'!$C$14,K46='TABLA DE IMPACTO'!$D$14),"Mayor",IF(OR(K46='TABLA DE IMPACTO'!$C$15,K46='TABLA DE IMPACTO'!$D$15),"Catastrófico","")))))</f>
        <v/>
      </c>
      <c r="M46" s="179" t="str">
        <f ca="1">IF(L46="","",IF(L46="Leve",0.2,IF(L46="Menor",0.4,IF(L46="Moderado",0.6,IF(L46="Mayor",0.8,IF(L46="Catastrófico",1,))))))</f>
        <v/>
      </c>
      <c r="N46" s="18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27">
        <v>1</v>
      </c>
      <c r="P46" s="28"/>
      <c r="Q46" s="27" t="str">
        <f t="shared" si="4"/>
        <v/>
      </c>
      <c r="R46" s="29"/>
      <c r="S46" s="29"/>
      <c r="T46" s="30" t="str">
        <f t="shared" si="3"/>
        <v/>
      </c>
      <c r="U46" s="29"/>
      <c r="V46" s="29"/>
      <c r="W46" s="29"/>
      <c r="X46" s="31" t="str">
        <f>IFERROR(IF(Q46="Probabilidad",(I46-(+I46*T46)),IF(Q46="Impacto",I46,"")),"")</f>
        <v/>
      </c>
      <c r="Y46" s="32" t="str">
        <f t="shared" si="7"/>
        <v/>
      </c>
      <c r="Z46" s="33" t="str">
        <f t="shared" si="0"/>
        <v/>
      </c>
      <c r="AA46" s="32" t="str">
        <f t="shared" si="1"/>
        <v/>
      </c>
      <c r="AB46" s="33" t="str">
        <f>IFERROR(IF(Q46="Impacto",(M46-(+M46*T46)),IF(Q46="Probabilidad",M46,"")),"")</f>
        <v/>
      </c>
      <c r="AC46" s="34" t="str">
        <f t="shared" si="2"/>
        <v/>
      </c>
      <c r="AD46" s="35"/>
      <c r="AE46" s="36"/>
      <c r="AF46" s="27"/>
      <c r="AG46" s="37"/>
      <c r="AH46" s="37"/>
      <c r="AI46" s="36"/>
      <c r="AJ46" s="27"/>
      <c r="AK46" s="21"/>
      <c r="AL46" s="21"/>
      <c r="AM46" s="21"/>
      <c r="AN46" s="21"/>
      <c r="AO46" s="21"/>
      <c r="AP46" s="21"/>
      <c r="AQ46" s="21"/>
      <c r="AR46" s="21"/>
      <c r="AS46" s="21"/>
      <c r="AT46" s="21"/>
      <c r="AU46" s="21"/>
      <c r="AV46" s="21"/>
      <c r="AW46" s="21"/>
      <c r="AX46" s="21"/>
      <c r="AY46" s="21"/>
      <c r="AZ46" s="21"/>
      <c r="BA46" s="21"/>
      <c r="BB46" s="21"/>
      <c r="BC46" s="21"/>
      <c r="BD46" s="21"/>
    </row>
    <row r="47" spans="1:56" ht="151.5" customHeight="1" x14ac:dyDescent="0.3">
      <c r="A47" s="180"/>
      <c r="B47" s="180"/>
      <c r="C47" s="180"/>
      <c r="D47" s="180"/>
      <c r="E47" s="180"/>
      <c r="F47" s="180"/>
      <c r="G47" s="180"/>
      <c r="H47" s="180"/>
      <c r="I47" s="180"/>
      <c r="J47" s="180"/>
      <c r="K47" s="180"/>
      <c r="L47" s="180"/>
      <c r="M47" s="180"/>
      <c r="N47" s="180"/>
      <c r="O47" s="27">
        <v>2</v>
      </c>
      <c r="P47" s="28"/>
      <c r="Q47" s="27" t="str">
        <f t="shared" si="4"/>
        <v/>
      </c>
      <c r="R47" s="29"/>
      <c r="S47" s="29"/>
      <c r="T47" s="30" t="str">
        <f t="shared" si="3"/>
        <v/>
      </c>
      <c r="U47" s="29"/>
      <c r="V47" s="29"/>
      <c r="W47" s="29"/>
      <c r="X47" s="31" t="str">
        <f>IFERROR(IF(AND(Q46="Probabilidad",Q47="Probabilidad"),(Z46-(+Z46*T47)),IF(Q47="Probabilidad",(I46-(+I46*T47)),IF(Q47="Impacto",Z46,""))),"")</f>
        <v/>
      </c>
      <c r="Y47" s="32" t="str">
        <f t="shared" si="7"/>
        <v/>
      </c>
      <c r="Z47" s="33" t="str">
        <f t="shared" si="0"/>
        <v/>
      </c>
      <c r="AA47" s="32" t="str">
        <f t="shared" si="1"/>
        <v/>
      </c>
      <c r="AB47" s="33" t="str">
        <f>IFERROR(IF(AND(Q46="Impacto",Q47="Impacto"),(AB40-(+AB40*T47)),IF(Q47="Impacto",($M$46-(+$M$46*T47)),IF(Q47="Probabilidad",AB46,""))),"")</f>
        <v/>
      </c>
      <c r="AC47" s="34" t="str">
        <f t="shared" si="2"/>
        <v/>
      </c>
      <c r="AD47" s="35"/>
      <c r="AE47" s="36"/>
      <c r="AF47" s="27"/>
      <c r="AG47" s="37"/>
      <c r="AH47" s="37"/>
      <c r="AI47" s="36"/>
      <c r="AJ47" s="27"/>
      <c r="AK47" s="21"/>
      <c r="AL47" s="21"/>
      <c r="AM47" s="21"/>
      <c r="AN47" s="21"/>
      <c r="AO47" s="21"/>
      <c r="AP47" s="21"/>
      <c r="AQ47" s="21"/>
      <c r="AR47" s="21"/>
      <c r="AS47" s="21"/>
      <c r="AT47" s="21"/>
      <c r="AU47" s="21"/>
      <c r="AV47" s="21"/>
      <c r="AW47" s="21"/>
      <c r="AX47" s="21"/>
      <c r="AY47" s="21"/>
      <c r="AZ47" s="21"/>
      <c r="BA47" s="21"/>
      <c r="BB47" s="21"/>
      <c r="BC47" s="21"/>
      <c r="BD47" s="21"/>
    </row>
    <row r="48" spans="1:56" ht="151.5" customHeight="1" x14ac:dyDescent="0.3">
      <c r="A48" s="180"/>
      <c r="B48" s="180"/>
      <c r="C48" s="180"/>
      <c r="D48" s="180"/>
      <c r="E48" s="180"/>
      <c r="F48" s="180"/>
      <c r="G48" s="180"/>
      <c r="H48" s="180"/>
      <c r="I48" s="180"/>
      <c r="J48" s="180"/>
      <c r="K48" s="180"/>
      <c r="L48" s="180"/>
      <c r="M48" s="180"/>
      <c r="N48" s="180"/>
      <c r="O48" s="27">
        <v>3</v>
      </c>
      <c r="P48" s="41"/>
      <c r="Q48" s="27" t="str">
        <f t="shared" si="4"/>
        <v/>
      </c>
      <c r="R48" s="29"/>
      <c r="S48" s="29"/>
      <c r="T48" s="30" t="str">
        <f t="shared" si="3"/>
        <v/>
      </c>
      <c r="U48" s="29"/>
      <c r="V48" s="29"/>
      <c r="W48" s="29"/>
      <c r="X48" s="31" t="str">
        <f t="shared" ref="X48:X51" si="18">IFERROR(IF(AND(Q47="Probabilidad",Q48="Probabilidad"),(Z47-(+Z47*T48)),IF(AND(Q47="Impacto",Q48="Probabilidad"),(Z46-(+Z46*T48)),IF(Q48="Impacto",Z47,""))),"")</f>
        <v/>
      </c>
      <c r="Y48" s="32" t="str">
        <f t="shared" si="7"/>
        <v/>
      </c>
      <c r="Z48" s="33" t="str">
        <f t="shared" si="0"/>
        <v/>
      </c>
      <c r="AA48" s="32" t="str">
        <f t="shared" si="1"/>
        <v/>
      </c>
      <c r="AB48" s="33" t="str">
        <f t="shared" ref="AB48:AB51" si="19">IFERROR(IF(AND(Q47="Impacto",Q48="Impacto"),(AB47-(+AB47*T48)),IF(AND(Q47="Probabilidad",Q48="Impacto"),(AB46-(+AB46*T48)),IF(Q48="Probabilidad",AB47,""))),"")</f>
        <v/>
      </c>
      <c r="AC48" s="34" t="str">
        <f t="shared" si="2"/>
        <v/>
      </c>
      <c r="AD48" s="35"/>
      <c r="AE48" s="36"/>
      <c r="AF48" s="27"/>
      <c r="AG48" s="37"/>
      <c r="AH48" s="37"/>
      <c r="AI48" s="36"/>
      <c r="AJ48" s="27"/>
      <c r="AK48" s="21"/>
      <c r="AL48" s="21"/>
      <c r="AM48" s="21"/>
      <c r="AN48" s="21"/>
      <c r="AO48" s="21"/>
      <c r="AP48" s="21"/>
      <c r="AQ48" s="21"/>
      <c r="AR48" s="21"/>
      <c r="AS48" s="21"/>
      <c r="AT48" s="21"/>
      <c r="AU48" s="21"/>
      <c r="AV48" s="21"/>
      <c r="AW48" s="21"/>
      <c r="AX48" s="21"/>
      <c r="AY48" s="21"/>
      <c r="AZ48" s="21"/>
      <c r="BA48" s="21"/>
      <c r="BB48" s="21"/>
      <c r="BC48" s="21"/>
      <c r="BD48" s="21"/>
    </row>
    <row r="49" spans="1:56" ht="151.5" customHeight="1" x14ac:dyDescent="0.3">
      <c r="A49" s="180"/>
      <c r="B49" s="180"/>
      <c r="C49" s="180"/>
      <c r="D49" s="180"/>
      <c r="E49" s="180"/>
      <c r="F49" s="180"/>
      <c r="G49" s="180"/>
      <c r="H49" s="180"/>
      <c r="I49" s="180"/>
      <c r="J49" s="180"/>
      <c r="K49" s="180"/>
      <c r="L49" s="180"/>
      <c r="M49" s="180"/>
      <c r="N49" s="180"/>
      <c r="O49" s="27">
        <v>4</v>
      </c>
      <c r="P49" s="28"/>
      <c r="Q49" s="27" t="str">
        <f t="shared" si="4"/>
        <v/>
      </c>
      <c r="R49" s="29"/>
      <c r="S49" s="29"/>
      <c r="T49" s="30" t="str">
        <f t="shared" si="3"/>
        <v/>
      </c>
      <c r="U49" s="29"/>
      <c r="V49" s="29"/>
      <c r="W49" s="29"/>
      <c r="X49" s="31" t="str">
        <f t="shared" si="18"/>
        <v/>
      </c>
      <c r="Y49" s="32" t="str">
        <f t="shared" si="7"/>
        <v/>
      </c>
      <c r="Z49" s="33" t="str">
        <f t="shared" si="0"/>
        <v/>
      </c>
      <c r="AA49" s="32" t="str">
        <f t="shared" si="1"/>
        <v/>
      </c>
      <c r="AB49" s="33" t="str">
        <f t="shared" si="19"/>
        <v/>
      </c>
      <c r="AC49" s="34" t="str">
        <f t="shared" si="2"/>
        <v/>
      </c>
      <c r="AD49" s="35"/>
      <c r="AE49" s="36"/>
      <c r="AF49" s="27"/>
      <c r="AG49" s="37"/>
      <c r="AH49" s="37"/>
      <c r="AI49" s="36"/>
      <c r="AJ49" s="27"/>
      <c r="AK49" s="21"/>
      <c r="AL49" s="21"/>
      <c r="AM49" s="21"/>
      <c r="AN49" s="21"/>
      <c r="AO49" s="21"/>
      <c r="AP49" s="21"/>
      <c r="AQ49" s="21"/>
      <c r="AR49" s="21"/>
      <c r="AS49" s="21"/>
      <c r="AT49" s="21"/>
      <c r="AU49" s="21"/>
      <c r="AV49" s="21"/>
      <c r="AW49" s="21"/>
      <c r="AX49" s="21"/>
      <c r="AY49" s="21"/>
      <c r="AZ49" s="21"/>
      <c r="BA49" s="21"/>
      <c r="BB49" s="21"/>
      <c r="BC49" s="21"/>
      <c r="BD49" s="21"/>
    </row>
    <row r="50" spans="1:56" ht="151.5" customHeight="1" x14ac:dyDescent="0.3">
      <c r="A50" s="180"/>
      <c r="B50" s="180"/>
      <c r="C50" s="180"/>
      <c r="D50" s="180"/>
      <c r="E50" s="180"/>
      <c r="F50" s="180"/>
      <c r="G50" s="180"/>
      <c r="H50" s="180"/>
      <c r="I50" s="180"/>
      <c r="J50" s="180"/>
      <c r="K50" s="180"/>
      <c r="L50" s="180"/>
      <c r="M50" s="180"/>
      <c r="N50" s="180"/>
      <c r="O50" s="27">
        <v>5</v>
      </c>
      <c r="P50" s="28"/>
      <c r="Q50" s="27" t="str">
        <f t="shared" si="4"/>
        <v/>
      </c>
      <c r="R50" s="29"/>
      <c r="S50" s="29"/>
      <c r="T50" s="30" t="str">
        <f t="shared" si="3"/>
        <v/>
      </c>
      <c r="U50" s="29"/>
      <c r="V50" s="29"/>
      <c r="W50" s="29"/>
      <c r="X50" s="31" t="str">
        <f t="shared" si="18"/>
        <v/>
      </c>
      <c r="Y50" s="32" t="str">
        <f t="shared" si="7"/>
        <v/>
      </c>
      <c r="Z50" s="33" t="str">
        <f t="shared" si="0"/>
        <v/>
      </c>
      <c r="AA50" s="32" t="str">
        <f t="shared" si="1"/>
        <v/>
      </c>
      <c r="AB50" s="33" t="str">
        <f t="shared" si="19"/>
        <v/>
      </c>
      <c r="AC50" s="34" t="str">
        <f t="shared" si="2"/>
        <v/>
      </c>
      <c r="AD50" s="35"/>
      <c r="AE50" s="36"/>
      <c r="AF50" s="27"/>
      <c r="AG50" s="37"/>
      <c r="AH50" s="37"/>
      <c r="AI50" s="36"/>
      <c r="AJ50" s="27"/>
      <c r="AK50" s="21"/>
      <c r="AL50" s="21"/>
      <c r="AM50" s="21"/>
      <c r="AN50" s="21"/>
      <c r="AO50" s="21"/>
      <c r="AP50" s="21"/>
      <c r="AQ50" s="21"/>
      <c r="AR50" s="21"/>
      <c r="AS50" s="21"/>
      <c r="AT50" s="21"/>
      <c r="AU50" s="21"/>
      <c r="AV50" s="21"/>
      <c r="AW50" s="21"/>
      <c r="AX50" s="21"/>
      <c r="AY50" s="21"/>
      <c r="AZ50" s="21"/>
      <c r="BA50" s="21"/>
      <c r="BB50" s="21"/>
      <c r="BC50" s="21"/>
      <c r="BD50" s="21"/>
    </row>
    <row r="51" spans="1:56" ht="151.5" customHeight="1" x14ac:dyDescent="0.3">
      <c r="A51" s="181"/>
      <c r="B51" s="181"/>
      <c r="C51" s="181"/>
      <c r="D51" s="181"/>
      <c r="E51" s="181"/>
      <c r="F51" s="181"/>
      <c r="G51" s="181"/>
      <c r="H51" s="181"/>
      <c r="I51" s="181"/>
      <c r="J51" s="181"/>
      <c r="K51" s="181"/>
      <c r="L51" s="181"/>
      <c r="M51" s="181"/>
      <c r="N51" s="181"/>
      <c r="O51" s="27">
        <v>6</v>
      </c>
      <c r="P51" s="28"/>
      <c r="Q51" s="27" t="str">
        <f t="shared" si="4"/>
        <v/>
      </c>
      <c r="R51" s="29"/>
      <c r="S51" s="29"/>
      <c r="T51" s="30" t="str">
        <f t="shared" si="3"/>
        <v/>
      </c>
      <c r="U51" s="29"/>
      <c r="V51" s="29"/>
      <c r="W51" s="29"/>
      <c r="X51" s="31" t="str">
        <f t="shared" si="18"/>
        <v/>
      </c>
      <c r="Y51" s="32" t="str">
        <f t="shared" si="7"/>
        <v/>
      </c>
      <c r="Z51" s="33" t="str">
        <f t="shared" si="0"/>
        <v/>
      </c>
      <c r="AA51" s="32" t="str">
        <f t="shared" si="1"/>
        <v/>
      </c>
      <c r="AB51" s="33" t="str">
        <f t="shared" si="19"/>
        <v/>
      </c>
      <c r="AC51" s="34" t="str">
        <f t="shared" si="2"/>
        <v/>
      </c>
      <c r="AD51" s="35"/>
      <c r="AE51" s="36"/>
      <c r="AF51" s="27"/>
      <c r="AG51" s="37"/>
      <c r="AH51" s="37"/>
      <c r="AI51" s="36"/>
      <c r="AJ51" s="27"/>
      <c r="AK51" s="21"/>
      <c r="AL51" s="21"/>
      <c r="AM51" s="21"/>
      <c r="AN51" s="21"/>
      <c r="AO51" s="21"/>
      <c r="AP51" s="21"/>
      <c r="AQ51" s="21"/>
      <c r="AR51" s="21"/>
      <c r="AS51" s="21"/>
      <c r="AT51" s="21"/>
      <c r="AU51" s="21"/>
      <c r="AV51" s="21"/>
      <c r="AW51" s="21"/>
      <c r="AX51" s="21"/>
      <c r="AY51" s="21"/>
      <c r="AZ51" s="21"/>
      <c r="BA51" s="21"/>
      <c r="BB51" s="21"/>
      <c r="BC51" s="21"/>
      <c r="BD51" s="21"/>
    </row>
    <row r="52" spans="1:56" ht="151.5" customHeight="1" x14ac:dyDescent="0.3">
      <c r="A52" s="187">
        <v>8</v>
      </c>
      <c r="B52" s="188"/>
      <c r="C52" s="188"/>
      <c r="D52" s="188"/>
      <c r="E52" s="188"/>
      <c r="F52" s="188"/>
      <c r="G52" s="187"/>
      <c r="H52" s="182" t="str">
        <f>IF(G52&lt;=0,"",IF(G52&lt;=2,"Muy Baja",IF(G52&lt;=24,"Baja",IF(G52&lt;=500,"Media",IF(G52&lt;=5000,"Alta","Muy Alta")))))</f>
        <v/>
      </c>
      <c r="I52" s="179" t="str">
        <f>IF(H52="","",IF(H52="Muy Baja",0.2,IF(H52="Baja",0.4,IF(H52="Media",0.6,IF(H52="Alta",0.8,IF(H52="Muy Alta",1,))))))</f>
        <v/>
      </c>
      <c r="J52" s="179"/>
      <c r="K52" s="179">
        <f ca="1">IF(NOT(ISERROR(MATCH(J52,'TABLA DE IMPACTO'!$B$221:$B$223,0))),'TABLA DE IMPACTO'!$F$223&amp;"Por favor no seleccionar los criterios de impacto(Afectación Económica o presupuestal y Pérdida Reputacional)",J52)</f>
        <v>0</v>
      </c>
      <c r="L52" s="182" t="str">
        <f ca="1">IF(OR(K52='TABLA DE IMPACTO'!$C$11,K52='TABLA DE IMPACTO'!$D$11),"Leve",IF(OR(K52='TABLA DE IMPACTO'!$C$12,K52='TABLA DE IMPACTO'!$D$12),"Menor",IF(OR(K52='TABLA DE IMPACTO'!$C$13,K52='TABLA DE IMPACTO'!$D$13),"Moderado",IF(OR(K52='TABLA DE IMPACTO'!$C$14,K52='TABLA DE IMPACTO'!$D$14),"Mayor",IF(OR(K52='TABLA DE IMPACTO'!$C$15,K52='TABLA DE IMPACTO'!$D$15),"Catastrófico","")))))</f>
        <v/>
      </c>
      <c r="M52" s="179" t="str">
        <f ca="1">IF(L52="","",IF(L52="Leve",0.2,IF(L52="Menor",0.4,IF(L52="Moderado",0.6,IF(L52="Mayor",0.8,IF(L52="Catastrófico",1,))))))</f>
        <v/>
      </c>
      <c r="N52" s="18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27">
        <v>1</v>
      </c>
      <c r="P52" s="28"/>
      <c r="Q52" s="27" t="str">
        <f t="shared" si="4"/>
        <v/>
      </c>
      <c r="R52" s="29"/>
      <c r="S52" s="29"/>
      <c r="T52" s="30" t="str">
        <f t="shared" si="3"/>
        <v/>
      </c>
      <c r="U52" s="29"/>
      <c r="V52" s="29"/>
      <c r="W52" s="29"/>
      <c r="X52" s="31" t="str">
        <f>IFERROR(IF(Q52="Probabilidad",(I52-(+I52*T52)),IF(Q52="Impacto",I52,"")),"")</f>
        <v/>
      </c>
      <c r="Y52" s="32" t="str">
        <f t="shared" si="7"/>
        <v/>
      </c>
      <c r="Z52" s="33" t="str">
        <f t="shared" si="0"/>
        <v/>
      </c>
      <c r="AA52" s="32" t="str">
        <f t="shared" si="1"/>
        <v/>
      </c>
      <c r="AB52" s="33" t="str">
        <f>IFERROR(IF(Q52="Impacto",(M52-(+M52*T52)),IF(Q52="Probabilidad",M52,"")),"")</f>
        <v/>
      </c>
      <c r="AC52" s="34" t="str">
        <f t="shared" si="2"/>
        <v/>
      </c>
      <c r="AD52" s="35"/>
      <c r="AE52" s="36"/>
      <c r="AF52" s="27"/>
      <c r="AG52" s="37"/>
      <c r="AH52" s="37"/>
      <c r="AI52" s="36"/>
      <c r="AJ52" s="27"/>
      <c r="AK52" s="21"/>
      <c r="AL52" s="21"/>
      <c r="AM52" s="21"/>
      <c r="AN52" s="21"/>
      <c r="AO52" s="21"/>
      <c r="AP52" s="21"/>
      <c r="AQ52" s="21"/>
      <c r="AR52" s="21"/>
      <c r="AS52" s="21"/>
      <c r="AT52" s="21"/>
      <c r="AU52" s="21"/>
      <c r="AV52" s="21"/>
      <c r="AW52" s="21"/>
      <c r="AX52" s="21"/>
      <c r="AY52" s="21"/>
      <c r="AZ52" s="21"/>
      <c r="BA52" s="21"/>
      <c r="BB52" s="21"/>
      <c r="BC52" s="21"/>
      <c r="BD52" s="21"/>
    </row>
    <row r="53" spans="1:56" ht="151.5" customHeight="1" x14ac:dyDescent="0.3">
      <c r="A53" s="180"/>
      <c r="B53" s="180"/>
      <c r="C53" s="180"/>
      <c r="D53" s="180"/>
      <c r="E53" s="180"/>
      <c r="F53" s="180"/>
      <c r="G53" s="180"/>
      <c r="H53" s="180"/>
      <c r="I53" s="180"/>
      <c r="J53" s="180"/>
      <c r="K53" s="180"/>
      <c r="L53" s="180"/>
      <c r="M53" s="180"/>
      <c r="N53" s="180"/>
      <c r="O53" s="27">
        <v>2</v>
      </c>
      <c r="P53" s="28"/>
      <c r="Q53" s="27" t="str">
        <f t="shared" si="4"/>
        <v/>
      </c>
      <c r="R53" s="29"/>
      <c r="S53" s="29"/>
      <c r="T53" s="30" t="str">
        <f t="shared" si="3"/>
        <v/>
      </c>
      <c r="U53" s="29"/>
      <c r="V53" s="29"/>
      <c r="W53" s="29"/>
      <c r="X53" s="31" t="str">
        <f>IFERROR(IF(AND(Q52="Probabilidad",Q53="Probabilidad"),(Z52-(+Z52*T53)),IF(Q53="Probabilidad",(I52-(+I52*T53)),IF(Q53="Impacto",Z52,""))),"")</f>
        <v/>
      </c>
      <c r="Y53" s="32" t="str">
        <f t="shared" si="7"/>
        <v/>
      </c>
      <c r="Z53" s="33" t="str">
        <f t="shared" si="0"/>
        <v/>
      </c>
      <c r="AA53" s="32" t="str">
        <f t="shared" si="1"/>
        <v/>
      </c>
      <c r="AB53" s="33" t="str">
        <f>IFERROR(IF(AND(Q52="Impacto",Q53="Impacto"),(AB46-(+AB46*T53)),IF(Q53="Impacto",($M$52-(+$M$52*T53)),IF(Q53="Probabilidad",AB52,""))),"")</f>
        <v/>
      </c>
      <c r="AC53" s="34" t="str">
        <f t="shared" si="2"/>
        <v/>
      </c>
      <c r="AD53" s="35"/>
      <c r="AE53" s="36"/>
      <c r="AF53" s="27"/>
      <c r="AG53" s="37"/>
      <c r="AH53" s="37"/>
      <c r="AI53" s="36"/>
      <c r="AJ53" s="27"/>
      <c r="AK53" s="21"/>
      <c r="AL53" s="21"/>
      <c r="AM53" s="21"/>
      <c r="AN53" s="21"/>
      <c r="AO53" s="21"/>
      <c r="AP53" s="21"/>
      <c r="AQ53" s="21"/>
      <c r="AR53" s="21"/>
      <c r="AS53" s="21"/>
      <c r="AT53" s="21"/>
      <c r="AU53" s="21"/>
      <c r="AV53" s="21"/>
      <c r="AW53" s="21"/>
      <c r="AX53" s="21"/>
      <c r="AY53" s="21"/>
      <c r="AZ53" s="21"/>
      <c r="BA53" s="21"/>
      <c r="BB53" s="21"/>
      <c r="BC53" s="21"/>
      <c r="BD53" s="21"/>
    </row>
    <row r="54" spans="1:56" ht="151.5" customHeight="1" x14ac:dyDescent="0.3">
      <c r="A54" s="180"/>
      <c r="B54" s="180"/>
      <c r="C54" s="180"/>
      <c r="D54" s="180"/>
      <c r="E54" s="180"/>
      <c r="F54" s="180"/>
      <c r="G54" s="180"/>
      <c r="H54" s="180"/>
      <c r="I54" s="180"/>
      <c r="J54" s="180"/>
      <c r="K54" s="180"/>
      <c r="L54" s="180"/>
      <c r="M54" s="180"/>
      <c r="N54" s="180"/>
      <c r="O54" s="27">
        <v>3</v>
      </c>
      <c r="P54" s="41"/>
      <c r="Q54" s="27" t="str">
        <f t="shared" si="4"/>
        <v/>
      </c>
      <c r="R54" s="29"/>
      <c r="S54" s="29"/>
      <c r="T54" s="30" t="str">
        <f t="shared" si="3"/>
        <v/>
      </c>
      <c r="U54" s="29"/>
      <c r="V54" s="29"/>
      <c r="W54" s="29"/>
      <c r="X54" s="31" t="str">
        <f t="shared" ref="X54:X57" si="20">IFERROR(IF(AND(Q53="Probabilidad",Q54="Probabilidad"),(Z53-(+Z53*T54)),IF(AND(Q53="Impacto",Q54="Probabilidad"),(Z52-(+Z52*T54)),IF(Q54="Impacto",Z53,""))),"")</f>
        <v/>
      </c>
      <c r="Y54" s="32" t="str">
        <f t="shared" si="7"/>
        <v/>
      </c>
      <c r="Z54" s="33" t="str">
        <f t="shared" si="0"/>
        <v/>
      </c>
      <c r="AA54" s="32" t="str">
        <f t="shared" si="1"/>
        <v/>
      </c>
      <c r="AB54" s="33" t="str">
        <f t="shared" ref="AB54:AB57" si="21">IFERROR(IF(AND(Q53="Impacto",Q54="Impacto"),(AB53-(+AB53*T54)),IF(AND(Q53="Probabilidad",Q54="Impacto"),(AB52-(+AB52*T54)),IF(Q54="Probabilidad",AB53,""))),"")</f>
        <v/>
      </c>
      <c r="AC54" s="34" t="str">
        <f t="shared" si="2"/>
        <v/>
      </c>
      <c r="AD54" s="35"/>
      <c r="AE54" s="36"/>
      <c r="AF54" s="27"/>
      <c r="AG54" s="37"/>
      <c r="AH54" s="37"/>
      <c r="AI54" s="36"/>
      <c r="AJ54" s="27"/>
      <c r="AK54" s="21"/>
      <c r="AL54" s="21"/>
      <c r="AM54" s="21"/>
      <c r="AN54" s="21"/>
      <c r="AO54" s="21"/>
      <c r="AP54" s="21"/>
      <c r="AQ54" s="21"/>
      <c r="AR54" s="21"/>
      <c r="AS54" s="21"/>
      <c r="AT54" s="21"/>
      <c r="AU54" s="21"/>
      <c r="AV54" s="21"/>
      <c r="AW54" s="21"/>
      <c r="AX54" s="21"/>
      <c r="AY54" s="21"/>
      <c r="AZ54" s="21"/>
      <c r="BA54" s="21"/>
      <c r="BB54" s="21"/>
      <c r="BC54" s="21"/>
      <c r="BD54" s="21"/>
    </row>
    <row r="55" spans="1:56" ht="151.5" customHeight="1" x14ac:dyDescent="0.3">
      <c r="A55" s="180"/>
      <c r="B55" s="180"/>
      <c r="C55" s="180"/>
      <c r="D55" s="180"/>
      <c r="E55" s="180"/>
      <c r="F55" s="180"/>
      <c r="G55" s="180"/>
      <c r="H55" s="180"/>
      <c r="I55" s="180"/>
      <c r="J55" s="180"/>
      <c r="K55" s="180"/>
      <c r="L55" s="180"/>
      <c r="M55" s="180"/>
      <c r="N55" s="180"/>
      <c r="O55" s="27">
        <v>4</v>
      </c>
      <c r="P55" s="28"/>
      <c r="Q55" s="27" t="str">
        <f t="shared" si="4"/>
        <v/>
      </c>
      <c r="R55" s="29"/>
      <c r="S55" s="29"/>
      <c r="T55" s="30" t="str">
        <f t="shared" si="3"/>
        <v/>
      </c>
      <c r="U55" s="29"/>
      <c r="V55" s="29"/>
      <c r="W55" s="29"/>
      <c r="X55" s="31" t="str">
        <f t="shared" si="20"/>
        <v/>
      </c>
      <c r="Y55" s="32" t="str">
        <f t="shared" si="7"/>
        <v/>
      </c>
      <c r="Z55" s="33" t="str">
        <f t="shared" si="0"/>
        <v/>
      </c>
      <c r="AA55" s="32" t="str">
        <f t="shared" si="1"/>
        <v/>
      </c>
      <c r="AB55" s="33" t="str">
        <f t="shared" si="21"/>
        <v/>
      </c>
      <c r="AC55" s="34" t="str">
        <f t="shared" si="2"/>
        <v/>
      </c>
      <c r="AD55" s="35"/>
      <c r="AE55" s="36"/>
      <c r="AF55" s="27"/>
      <c r="AG55" s="37"/>
      <c r="AH55" s="37"/>
      <c r="AI55" s="36"/>
      <c r="AJ55" s="27"/>
      <c r="AK55" s="21"/>
      <c r="AL55" s="21"/>
      <c r="AM55" s="21"/>
      <c r="AN55" s="21"/>
      <c r="AO55" s="21"/>
      <c r="AP55" s="21"/>
      <c r="AQ55" s="21"/>
      <c r="AR55" s="21"/>
      <c r="AS55" s="21"/>
      <c r="AT55" s="21"/>
      <c r="AU55" s="21"/>
      <c r="AV55" s="21"/>
      <c r="AW55" s="21"/>
      <c r="AX55" s="21"/>
      <c r="AY55" s="21"/>
      <c r="AZ55" s="21"/>
      <c r="BA55" s="21"/>
      <c r="BB55" s="21"/>
      <c r="BC55" s="21"/>
      <c r="BD55" s="21"/>
    </row>
    <row r="56" spans="1:56" ht="151.5" customHeight="1" x14ac:dyDescent="0.3">
      <c r="A56" s="180"/>
      <c r="B56" s="180"/>
      <c r="C56" s="180"/>
      <c r="D56" s="180"/>
      <c r="E56" s="180"/>
      <c r="F56" s="180"/>
      <c r="G56" s="180"/>
      <c r="H56" s="180"/>
      <c r="I56" s="180"/>
      <c r="J56" s="180"/>
      <c r="K56" s="180"/>
      <c r="L56" s="180"/>
      <c r="M56" s="180"/>
      <c r="N56" s="180"/>
      <c r="O56" s="27">
        <v>5</v>
      </c>
      <c r="P56" s="28"/>
      <c r="Q56" s="27" t="str">
        <f t="shared" si="4"/>
        <v/>
      </c>
      <c r="R56" s="29"/>
      <c r="S56" s="29"/>
      <c r="T56" s="30" t="str">
        <f t="shared" si="3"/>
        <v/>
      </c>
      <c r="U56" s="29"/>
      <c r="V56" s="29"/>
      <c r="W56" s="29"/>
      <c r="X56" s="31" t="str">
        <f t="shared" si="20"/>
        <v/>
      </c>
      <c r="Y56" s="32" t="str">
        <f t="shared" si="7"/>
        <v/>
      </c>
      <c r="Z56" s="33" t="str">
        <f t="shared" si="0"/>
        <v/>
      </c>
      <c r="AA56" s="32" t="str">
        <f t="shared" si="1"/>
        <v/>
      </c>
      <c r="AB56" s="33" t="str">
        <f t="shared" si="21"/>
        <v/>
      </c>
      <c r="AC56" s="34" t="str">
        <f t="shared" si="2"/>
        <v/>
      </c>
      <c r="AD56" s="35"/>
      <c r="AE56" s="36"/>
      <c r="AF56" s="27"/>
      <c r="AG56" s="37"/>
      <c r="AH56" s="37"/>
      <c r="AI56" s="36"/>
      <c r="AJ56" s="27"/>
      <c r="AK56" s="21"/>
      <c r="AL56" s="21"/>
      <c r="AM56" s="21"/>
      <c r="AN56" s="21"/>
      <c r="AO56" s="21"/>
      <c r="AP56" s="21"/>
      <c r="AQ56" s="21"/>
      <c r="AR56" s="21"/>
      <c r="AS56" s="21"/>
      <c r="AT56" s="21"/>
      <c r="AU56" s="21"/>
      <c r="AV56" s="21"/>
      <c r="AW56" s="21"/>
      <c r="AX56" s="21"/>
      <c r="AY56" s="21"/>
      <c r="AZ56" s="21"/>
      <c r="BA56" s="21"/>
      <c r="BB56" s="21"/>
      <c r="BC56" s="21"/>
      <c r="BD56" s="21"/>
    </row>
    <row r="57" spans="1:56" ht="151.5" customHeight="1" x14ac:dyDescent="0.3">
      <c r="A57" s="181"/>
      <c r="B57" s="181"/>
      <c r="C57" s="181"/>
      <c r="D57" s="181"/>
      <c r="E57" s="181"/>
      <c r="F57" s="181"/>
      <c r="G57" s="181"/>
      <c r="H57" s="181"/>
      <c r="I57" s="181"/>
      <c r="J57" s="181"/>
      <c r="K57" s="181"/>
      <c r="L57" s="181"/>
      <c r="M57" s="181"/>
      <c r="N57" s="181"/>
      <c r="O57" s="27">
        <v>6</v>
      </c>
      <c r="P57" s="28"/>
      <c r="Q57" s="27" t="str">
        <f t="shared" si="4"/>
        <v/>
      </c>
      <c r="R57" s="29"/>
      <c r="S57" s="29"/>
      <c r="T57" s="30" t="str">
        <f t="shared" si="3"/>
        <v/>
      </c>
      <c r="U57" s="29"/>
      <c r="V57" s="29"/>
      <c r="W57" s="29"/>
      <c r="X57" s="31" t="str">
        <f t="shared" si="20"/>
        <v/>
      </c>
      <c r="Y57" s="32" t="str">
        <f t="shared" si="7"/>
        <v/>
      </c>
      <c r="Z57" s="33" t="str">
        <f t="shared" si="0"/>
        <v/>
      </c>
      <c r="AA57" s="32" t="str">
        <f t="shared" si="1"/>
        <v/>
      </c>
      <c r="AB57" s="33" t="str">
        <f t="shared" si="21"/>
        <v/>
      </c>
      <c r="AC57" s="34" t="str">
        <f t="shared" si="2"/>
        <v/>
      </c>
      <c r="AD57" s="35"/>
      <c r="AE57" s="36"/>
      <c r="AF57" s="27"/>
      <c r="AG57" s="37"/>
      <c r="AH57" s="37"/>
      <c r="AI57" s="36"/>
      <c r="AJ57" s="27"/>
      <c r="AK57" s="21"/>
      <c r="AL57" s="21"/>
      <c r="AM57" s="21"/>
      <c r="AN57" s="21"/>
      <c r="AO57" s="21"/>
      <c r="AP57" s="21"/>
      <c r="AQ57" s="21"/>
      <c r="AR57" s="21"/>
      <c r="AS57" s="21"/>
      <c r="AT57" s="21"/>
      <c r="AU57" s="21"/>
      <c r="AV57" s="21"/>
      <c r="AW57" s="21"/>
      <c r="AX57" s="21"/>
      <c r="AY57" s="21"/>
      <c r="AZ57" s="21"/>
      <c r="BA57" s="21"/>
      <c r="BB57" s="21"/>
      <c r="BC57" s="21"/>
      <c r="BD57" s="21"/>
    </row>
    <row r="58" spans="1:56" ht="151.5" customHeight="1" x14ac:dyDescent="0.3">
      <c r="A58" s="187">
        <v>9</v>
      </c>
      <c r="B58" s="188"/>
      <c r="C58" s="188"/>
      <c r="D58" s="188"/>
      <c r="E58" s="188"/>
      <c r="F58" s="188"/>
      <c r="G58" s="187"/>
      <c r="H58" s="182" t="str">
        <f>IF(G58&lt;=0,"",IF(G58&lt;=2,"Muy Baja",IF(G58&lt;=24,"Baja",IF(G58&lt;=500,"Media",IF(G58&lt;=5000,"Alta","Muy Alta")))))</f>
        <v/>
      </c>
      <c r="I58" s="179" t="str">
        <f>IF(H58="","",IF(H58="Muy Baja",0.2,IF(H58="Baja",0.4,IF(H58="Media",0.6,IF(H58="Alta",0.8,IF(H58="Muy Alta",1,))))))</f>
        <v/>
      </c>
      <c r="J58" s="179"/>
      <c r="K58" s="179">
        <f ca="1">IF(NOT(ISERROR(MATCH(J58,'TABLA DE IMPACTO'!$B$221:$B$223,0))),'TABLA DE IMPACTO'!$F$223&amp;"Por favor no seleccionar los criterios de impacto(Afectación Económica o presupuestal y Pérdida Reputacional)",J58)</f>
        <v>0</v>
      </c>
      <c r="L58" s="182" t="str">
        <f ca="1">IF(OR(K58='TABLA DE IMPACTO'!$C$11,K58='TABLA DE IMPACTO'!$D$11),"Leve",IF(OR(K58='TABLA DE IMPACTO'!$C$12,K58='TABLA DE IMPACTO'!$D$12),"Menor",IF(OR(K58='TABLA DE IMPACTO'!$C$13,K58='TABLA DE IMPACTO'!$D$13),"Moderado",IF(OR(K58='TABLA DE IMPACTO'!$C$14,K58='TABLA DE IMPACTO'!$D$14),"Mayor",IF(OR(K58='TABLA DE IMPACTO'!$C$15,K58='TABLA DE IMPACTO'!$D$15),"Catastrófico","")))))</f>
        <v/>
      </c>
      <c r="M58" s="179" t="str">
        <f ca="1">IF(L58="","",IF(L58="Leve",0.2,IF(L58="Menor",0.4,IF(L58="Moderado",0.6,IF(L58="Mayor",0.8,IF(L58="Catastrófico",1,))))))</f>
        <v/>
      </c>
      <c r="N58" s="18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27">
        <v>1</v>
      </c>
      <c r="P58" s="28"/>
      <c r="Q58" s="27" t="str">
        <f t="shared" si="4"/>
        <v/>
      </c>
      <c r="R58" s="29"/>
      <c r="S58" s="29"/>
      <c r="T58" s="30" t="str">
        <f t="shared" si="3"/>
        <v/>
      </c>
      <c r="U58" s="29"/>
      <c r="V58" s="29"/>
      <c r="W58" s="29"/>
      <c r="X58" s="31" t="str">
        <f>IFERROR(IF(Q58="Probabilidad",(I58-(+I58*T58)),IF(Q58="Impacto",I58,"")),"")</f>
        <v/>
      </c>
      <c r="Y58" s="32" t="str">
        <f t="shared" si="7"/>
        <v/>
      </c>
      <c r="Z58" s="33" t="str">
        <f t="shared" si="0"/>
        <v/>
      </c>
      <c r="AA58" s="32" t="str">
        <f t="shared" si="1"/>
        <v/>
      </c>
      <c r="AB58" s="33" t="str">
        <f>IFERROR(IF(Q58="Impacto",(M58-(+M58*T58)),IF(Q58="Probabilidad",M58,"")),"")</f>
        <v/>
      </c>
      <c r="AC58" s="34" t="str">
        <f t="shared" si="2"/>
        <v/>
      </c>
      <c r="AD58" s="35"/>
      <c r="AE58" s="36"/>
      <c r="AF58" s="27"/>
      <c r="AG58" s="37"/>
      <c r="AH58" s="37"/>
      <c r="AI58" s="36"/>
      <c r="AJ58" s="27"/>
      <c r="AK58" s="21"/>
      <c r="AL58" s="21"/>
      <c r="AM58" s="21"/>
      <c r="AN58" s="21"/>
      <c r="AO58" s="21"/>
      <c r="AP58" s="21"/>
      <c r="AQ58" s="21"/>
      <c r="AR58" s="21"/>
      <c r="AS58" s="21"/>
      <c r="AT58" s="21"/>
      <c r="AU58" s="21"/>
      <c r="AV58" s="21"/>
      <c r="AW58" s="21"/>
      <c r="AX58" s="21"/>
      <c r="AY58" s="21"/>
      <c r="AZ58" s="21"/>
      <c r="BA58" s="21"/>
      <c r="BB58" s="21"/>
      <c r="BC58" s="21"/>
      <c r="BD58" s="21"/>
    </row>
    <row r="59" spans="1:56" ht="151.5" customHeight="1" x14ac:dyDescent="0.3">
      <c r="A59" s="180"/>
      <c r="B59" s="180"/>
      <c r="C59" s="180"/>
      <c r="D59" s="180"/>
      <c r="E59" s="180"/>
      <c r="F59" s="180"/>
      <c r="G59" s="180"/>
      <c r="H59" s="180"/>
      <c r="I59" s="180"/>
      <c r="J59" s="180"/>
      <c r="K59" s="180"/>
      <c r="L59" s="180"/>
      <c r="M59" s="180"/>
      <c r="N59" s="180"/>
      <c r="O59" s="27">
        <v>2</v>
      </c>
      <c r="P59" s="28"/>
      <c r="Q59" s="27" t="str">
        <f t="shared" si="4"/>
        <v/>
      </c>
      <c r="R59" s="29"/>
      <c r="S59" s="29"/>
      <c r="T59" s="30" t="str">
        <f t="shared" si="3"/>
        <v/>
      </c>
      <c r="U59" s="29"/>
      <c r="V59" s="29"/>
      <c r="W59" s="29"/>
      <c r="X59" s="31" t="str">
        <f>IFERROR(IF(AND(Q58="Probabilidad",Q59="Probabilidad"),(Z58-(+Z58*T59)),IF(Q59="Probabilidad",(I58-(+I58*T59)),IF(Q59="Impacto",Z58,""))),"")</f>
        <v/>
      </c>
      <c r="Y59" s="32" t="str">
        <f t="shared" si="7"/>
        <v/>
      </c>
      <c r="Z59" s="33" t="str">
        <f t="shared" si="0"/>
        <v/>
      </c>
      <c r="AA59" s="32" t="str">
        <f t="shared" si="1"/>
        <v/>
      </c>
      <c r="AB59" s="33" t="str">
        <f>IFERROR(IF(AND(Q58="Impacto",Q59="Impacto"),(AB52-(+AB52*T59)),IF(Q59="Impacto",($M$58-(+$M$58*T59)),IF(Q59="Probabilidad",AB58,""))),"")</f>
        <v/>
      </c>
      <c r="AC59" s="34" t="str">
        <f t="shared" si="2"/>
        <v/>
      </c>
      <c r="AD59" s="35"/>
      <c r="AE59" s="36"/>
      <c r="AF59" s="27"/>
      <c r="AG59" s="37"/>
      <c r="AH59" s="37"/>
      <c r="AI59" s="36"/>
      <c r="AJ59" s="27"/>
      <c r="AK59" s="21"/>
      <c r="AL59" s="21"/>
      <c r="AM59" s="21"/>
      <c r="AN59" s="21"/>
      <c r="AO59" s="21"/>
      <c r="AP59" s="21"/>
      <c r="AQ59" s="21"/>
      <c r="AR59" s="21"/>
      <c r="AS59" s="21"/>
      <c r="AT59" s="21"/>
      <c r="AU59" s="21"/>
      <c r="AV59" s="21"/>
      <c r="AW59" s="21"/>
      <c r="AX59" s="21"/>
      <c r="AY59" s="21"/>
      <c r="AZ59" s="21"/>
      <c r="BA59" s="21"/>
      <c r="BB59" s="21"/>
      <c r="BC59" s="21"/>
      <c r="BD59" s="21"/>
    </row>
    <row r="60" spans="1:56" ht="151.5" customHeight="1" x14ac:dyDescent="0.3">
      <c r="A60" s="180"/>
      <c r="B60" s="180"/>
      <c r="C60" s="180"/>
      <c r="D60" s="180"/>
      <c r="E60" s="180"/>
      <c r="F60" s="180"/>
      <c r="G60" s="180"/>
      <c r="H60" s="180"/>
      <c r="I60" s="180"/>
      <c r="J60" s="180"/>
      <c r="K60" s="180"/>
      <c r="L60" s="180"/>
      <c r="M60" s="180"/>
      <c r="N60" s="180"/>
      <c r="O60" s="27">
        <v>3</v>
      </c>
      <c r="P60" s="41"/>
      <c r="Q60" s="27" t="str">
        <f t="shared" si="4"/>
        <v/>
      </c>
      <c r="R60" s="29"/>
      <c r="S60" s="29"/>
      <c r="T60" s="30" t="str">
        <f t="shared" si="3"/>
        <v/>
      </c>
      <c r="U60" s="29"/>
      <c r="V60" s="29"/>
      <c r="W60" s="29"/>
      <c r="X60" s="31" t="str">
        <f t="shared" ref="X60:X63" si="22">IFERROR(IF(AND(Q59="Probabilidad",Q60="Probabilidad"),(Z59-(+Z59*T60)),IF(AND(Q59="Impacto",Q60="Probabilidad"),(Z58-(+Z58*T60)),IF(Q60="Impacto",Z59,""))),"")</f>
        <v/>
      </c>
      <c r="Y60" s="32" t="str">
        <f t="shared" si="7"/>
        <v/>
      </c>
      <c r="Z60" s="33" t="str">
        <f t="shared" si="0"/>
        <v/>
      </c>
      <c r="AA60" s="32" t="str">
        <f t="shared" si="1"/>
        <v/>
      </c>
      <c r="AB60" s="33" t="str">
        <f t="shared" ref="AB60:AB63" si="23">IFERROR(IF(AND(Q59="Impacto",Q60="Impacto"),(AB59-(+AB59*T60)),IF(AND(Q59="Probabilidad",Q60="Impacto"),(AB58-(+AB58*T60)),IF(Q60="Probabilidad",AB59,""))),"")</f>
        <v/>
      </c>
      <c r="AC60" s="34" t="str">
        <f t="shared" si="2"/>
        <v/>
      </c>
      <c r="AD60" s="35"/>
      <c r="AE60" s="36"/>
      <c r="AF60" s="27"/>
      <c r="AG60" s="37"/>
      <c r="AH60" s="37"/>
      <c r="AI60" s="36"/>
      <c r="AJ60" s="27"/>
      <c r="AK60" s="21"/>
      <c r="AL60" s="21"/>
      <c r="AM60" s="21"/>
      <c r="AN60" s="21"/>
      <c r="AO60" s="21"/>
      <c r="AP60" s="21"/>
      <c r="AQ60" s="21"/>
      <c r="AR60" s="21"/>
      <c r="AS60" s="21"/>
      <c r="AT60" s="21"/>
      <c r="AU60" s="21"/>
      <c r="AV60" s="21"/>
      <c r="AW60" s="21"/>
      <c r="AX60" s="21"/>
      <c r="AY60" s="21"/>
      <c r="AZ60" s="21"/>
      <c r="BA60" s="21"/>
      <c r="BB60" s="21"/>
      <c r="BC60" s="21"/>
      <c r="BD60" s="21"/>
    </row>
    <row r="61" spans="1:56" ht="151.5" customHeight="1" x14ac:dyDescent="0.3">
      <c r="A61" s="180"/>
      <c r="B61" s="180"/>
      <c r="C61" s="180"/>
      <c r="D61" s="180"/>
      <c r="E61" s="180"/>
      <c r="F61" s="180"/>
      <c r="G61" s="180"/>
      <c r="H61" s="180"/>
      <c r="I61" s="180"/>
      <c r="J61" s="180"/>
      <c r="K61" s="180"/>
      <c r="L61" s="180"/>
      <c r="M61" s="180"/>
      <c r="N61" s="180"/>
      <c r="O61" s="27">
        <v>4</v>
      </c>
      <c r="P61" s="28"/>
      <c r="Q61" s="27" t="str">
        <f t="shared" si="4"/>
        <v/>
      </c>
      <c r="R61" s="29"/>
      <c r="S61" s="29"/>
      <c r="T61" s="30" t="str">
        <f t="shared" si="3"/>
        <v/>
      </c>
      <c r="U61" s="29"/>
      <c r="V61" s="29"/>
      <c r="W61" s="29"/>
      <c r="X61" s="31" t="str">
        <f t="shared" si="22"/>
        <v/>
      </c>
      <c r="Y61" s="32" t="str">
        <f t="shared" si="7"/>
        <v/>
      </c>
      <c r="Z61" s="33" t="str">
        <f t="shared" si="0"/>
        <v/>
      </c>
      <c r="AA61" s="32" t="str">
        <f t="shared" si="1"/>
        <v/>
      </c>
      <c r="AB61" s="33" t="str">
        <f t="shared" si="23"/>
        <v/>
      </c>
      <c r="AC61" s="34" t="str">
        <f t="shared" si="2"/>
        <v/>
      </c>
      <c r="AD61" s="35"/>
      <c r="AE61" s="36"/>
      <c r="AF61" s="27"/>
      <c r="AG61" s="37"/>
      <c r="AH61" s="37"/>
      <c r="AI61" s="36"/>
      <c r="AJ61" s="27"/>
      <c r="AK61" s="21"/>
      <c r="AL61" s="21"/>
      <c r="AM61" s="21"/>
      <c r="AN61" s="21"/>
      <c r="AO61" s="21"/>
      <c r="AP61" s="21"/>
      <c r="AQ61" s="21"/>
      <c r="AR61" s="21"/>
      <c r="AS61" s="21"/>
      <c r="AT61" s="21"/>
      <c r="AU61" s="21"/>
      <c r="AV61" s="21"/>
      <c r="AW61" s="21"/>
      <c r="AX61" s="21"/>
      <c r="AY61" s="21"/>
      <c r="AZ61" s="21"/>
      <c r="BA61" s="21"/>
      <c r="BB61" s="21"/>
      <c r="BC61" s="21"/>
      <c r="BD61" s="21"/>
    </row>
    <row r="62" spans="1:56" ht="151.5" customHeight="1" x14ac:dyDescent="0.3">
      <c r="A62" s="180"/>
      <c r="B62" s="180"/>
      <c r="C62" s="180"/>
      <c r="D62" s="180"/>
      <c r="E62" s="180"/>
      <c r="F62" s="180"/>
      <c r="G62" s="180"/>
      <c r="H62" s="180"/>
      <c r="I62" s="180"/>
      <c r="J62" s="180"/>
      <c r="K62" s="180"/>
      <c r="L62" s="180"/>
      <c r="M62" s="180"/>
      <c r="N62" s="180"/>
      <c r="O62" s="27">
        <v>5</v>
      </c>
      <c r="P62" s="28"/>
      <c r="Q62" s="27" t="str">
        <f t="shared" si="4"/>
        <v/>
      </c>
      <c r="R62" s="29"/>
      <c r="S62" s="29"/>
      <c r="T62" s="30" t="str">
        <f t="shared" si="3"/>
        <v/>
      </c>
      <c r="U62" s="29"/>
      <c r="V62" s="29"/>
      <c r="W62" s="29"/>
      <c r="X62" s="31" t="str">
        <f t="shared" si="22"/>
        <v/>
      </c>
      <c r="Y62" s="32" t="str">
        <f t="shared" si="7"/>
        <v/>
      </c>
      <c r="Z62" s="33" t="str">
        <f t="shared" si="0"/>
        <v/>
      </c>
      <c r="AA62" s="32" t="str">
        <f t="shared" si="1"/>
        <v/>
      </c>
      <c r="AB62" s="33" t="str">
        <f t="shared" si="23"/>
        <v/>
      </c>
      <c r="AC62" s="34" t="str">
        <f t="shared" si="2"/>
        <v/>
      </c>
      <c r="AD62" s="35"/>
      <c r="AE62" s="36"/>
      <c r="AF62" s="27"/>
      <c r="AG62" s="37"/>
      <c r="AH62" s="37"/>
      <c r="AI62" s="36"/>
      <c r="AJ62" s="27"/>
      <c r="AK62" s="21"/>
      <c r="AL62" s="21"/>
      <c r="AM62" s="21"/>
      <c r="AN62" s="21"/>
      <c r="AO62" s="21"/>
      <c r="AP62" s="21"/>
      <c r="AQ62" s="21"/>
      <c r="AR62" s="21"/>
      <c r="AS62" s="21"/>
      <c r="AT62" s="21"/>
      <c r="AU62" s="21"/>
      <c r="AV62" s="21"/>
      <c r="AW62" s="21"/>
      <c r="AX62" s="21"/>
      <c r="AY62" s="21"/>
      <c r="AZ62" s="21"/>
      <c r="BA62" s="21"/>
      <c r="BB62" s="21"/>
      <c r="BC62" s="21"/>
      <c r="BD62" s="21"/>
    </row>
    <row r="63" spans="1:56" ht="151.5" customHeight="1" x14ac:dyDescent="0.3">
      <c r="A63" s="181"/>
      <c r="B63" s="181"/>
      <c r="C63" s="181"/>
      <c r="D63" s="181"/>
      <c r="E63" s="181"/>
      <c r="F63" s="181"/>
      <c r="G63" s="181"/>
      <c r="H63" s="181"/>
      <c r="I63" s="181"/>
      <c r="J63" s="181"/>
      <c r="K63" s="181"/>
      <c r="L63" s="181"/>
      <c r="M63" s="181"/>
      <c r="N63" s="181"/>
      <c r="O63" s="27">
        <v>6</v>
      </c>
      <c r="P63" s="28"/>
      <c r="Q63" s="27" t="str">
        <f t="shared" si="4"/>
        <v/>
      </c>
      <c r="R63" s="29"/>
      <c r="S63" s="29"/>
      <c r="T63" s="30" t="str">
        <f t="shared" si="3"/>
        <v/>
      </c>
      <c r="U63" s="29"/>
      <c r="V63" s="29"/>
      <c r="W63" s="29"/>
      <c r="X63" s="31" t="str">
        <f t="shared" si="22"/>
        <v/>
      </c>
      <c r="Y63" s="32" t="str">
        <f t="shared" si="7"/>
        <v/>
      </c>
      <c r="Z63" s="33" t="str">
        <f t="shared" si="0"/>
        <v/>
      </c>
      <c r="AA63" s="32" t="str">
        <f t="shared" si="1"/>
        <v/>
      </c>
      <c r="AB63" s="33" t="str">
        <f t="shared" si="23"/>
        <v/>
      </c>
      <c r="AC63" s="34" t="str">
        <f t="shared" si="2"/>
        <v/>
      </c>
      <c r="AD63" s="35"/>
      <c r="AE63" s="36"/>
      <c r="AF63" s="27"/>
      <c r="AG63" s="37"/>
      <c r="AH63" s="37"/>
      <c r="AI63" s="36"/>
      <c r="AJ63" s="27"/>
      <c r="AK63" s="21"/>
      <c r="AL63" s="21"/>
      <c r="AM63" s="21"/>
      <c r="AN63" s="21"/>
      <c r="AO63" s="21"/>
      <c r="AP63" s="21"/>
      <c r="AQ63" s="21"/>
      <c r="AR63" s="21"/>
      <c r="AS63" s="21"/>
      <c r="AT63" s="21"/>
      <c r="AU63" s="21"/>
      <c r="AV63" s="21"/>
      <c r="AW63" s="21"/>
      <c r="AX63" s="21"/>
      <c r="AY63" s="21"/>
      <c r="AZ63" s="21"/>
      <c r="BA63" s="21"/>
      <c r="BB63" s="21"/>
      <c r="BC63" s="21"/>
      <c r="BD63" s="21"/>
    </row>
    <row r="64" spans="1:56" ht="151.5" customHeight="1" x14ac:dyDescent="0.3">
      <c r="A64" s="187">
        <v>10</v>
      </c>
      <c r="B64" s="188"/>
      <c r="C64" s="188"/>
      <c r="D64" s="188"/>
      <c r="E64" s="188"/>
      <c r="F64" s="188"/>
      <c r="G64" s="187"/>
      <c r="H64" s="182" t="str">
        <f>IF(G64&lt;=0,"",IF(G64&lt;=2,"Muy Baja",IF(G64&lt;=24,"Baja",IF(G64&lt;=500,"Media",IF(G64&lt;=5000,"Alta","Muy Alta")))))</f>
        <v/>
      </c>
      <c r="I64" s="179" t="str">
        <f>IF(H64="","",IF(H64="Muy Baja",0.2,IF(H64="Baja",0.4,IF(H64="Media",0.6,IF(H64="Alta",0.8,IF(H64="Muy Alta",1,))))))</f>
        <v/>
      </c>
      <c r="J64" s="179"/>
      <c r="K64" s="179">
        <f ca="1">IF(NOT(ISERROR(MATCH(J64,'TABLA DE IMPACTO'!$B$221:$B$223,0))),'TABLA DE IMPACTO'!$F$223&amp;"Por favor no seleccionar los criterios de impacto(Afectación Económica o presupuestal y Pérdida Reputacional)",J64)</f>
        <v>0</v>
      </c>
      <c r="L64" s="182" t="str">
        <f ca="1">IF(OR(K64='TABLA DE IMPACTO'!$C$11,K64='TABLA DE IMPACTO'!$D$11),"Leve",IF(OR(K64='TABLA DE IMPACTO'!$C$12,K64='TABLA DE IMPACTO'!$D$12),"Menor",IF(OR(K64='TABLA DE IMPACTO'!$C$13,K64='TABLA DE IMPACTO'!$D$13),"Moderado",IF(OR(K64='TABLA DE IMPACTO'!$C$14,K64='TABLA DE IMPACTO'!$D$14),"Mayor",IF(OR(K64='TABLA DE IMPACTO'!$C$15,K64='TABLA DE IMPACTO'!$D$15),"Catastrófico","")))))</f>
        <v/>
      </c>
      <c r="M64" s="179" t="str">
        <f ca="1">IF(L64="","",IF(L64="Leve",0.2,IF(L64="Menor",0.4,IF(L64="Moderado",0.6,IF(L64="Mayor",0.8,IF(L64="Catastrófico",1,))))))</f>
        <v/>
      </c>
      <c r="N64" s="18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27">
        <v>1</v>
      </c>
      <c r="P64" s="28"/>
      <c r="Q64" s="27" t="str">
        <f t="shared" si="4"/>
        <v/>
      </c>
      <c r="R64" s="29"/>
      <c r="S64" s="29"/>
      <c r="T64" s="30" t="str">
        <f t="shared" si="3"/>
        <v/>
      </c>
      <c r="U64" s="29"/>
      <c r="V64" s="29"/>
      <c r="W64" s="29"/>
      <c r="X64" s="31" t="str">
        <f>IFERROR(IF(Q64="Probabilidad",(I64-(+I64*T64)),IF(Q64="Impacto",I64,"")),"")</f>
        <v/>
      </c>
      <c r="Y64" s="32" t="str">
        <f t="shared" si="7"/>
        <v/>
      </c>
      <c r="Z64" s="33" t="str">
        <f t="shared" si="0"/>
        <v/>
      </c>
      <c r="AA64" s="32" t="str">
        <f t="shared" si="1"/>
        <v/>
      </c>
      <c r="AB64" s="33" t="str">
        <f>IFERROR(IF(Q64="Impacto",(M64-(+M64*T64)),IF(Q64="Probabilidad",M64,"")),"")</f>
        <v/>
      </c>
      <c r="AC64" s="34" t="str">
        <f t="shared" si="2"/>
        <v/>
      </c>
      <c r="AD64" s="35"/>
      <c r="AE64" s="36"/>
      <c r="AF64" s="27"/>
      <c r="AG64" s="37"/>
      <c r="AH64" s="37"/>
      <c r="AI64" s="36"/>
      <c r="AJ64" s="27"/>
      <c r="AK64" s="21"/>
      <c r="AL64" s="21"/>
      <c r="AM64" s="21"/>
      <c r="AN64" s="21"/>
      <c r="AO64" s="21"/>
      <c r="AP64" s="21"/>
      <c r="AQ64" s="21"/>
      <c r="AR64" s="21"/>
      <c r="AS64" s="21"/>
      <c r="AT64" s="21"/>
      <c r="AU64" s="21"/>
      <c r="AV64" s="21"/>
      <c r="AW64" s="21"/>
      <c r="AX64" s="21"/>
      <c r="AY64" s="21"/>
      <c r="AZ64" s="21"/>
      <c r="BA64" s="21"/>
      <c r="BB64" s="21"/>
      <c r="BC64" s="21"/>
      <c r="BD64" s="21"/>
    </row>
    <row r="65" spans="1:56" ht="151.5" customHeight="1" x14ac:dyDescent="0.3">
      <c r="A65" s="180"/>
      <c r="B65" s="180"/>
      <c r="C65" s="180"/>
      <c r="D65" s="180"/>
      <c r="E65" s="180"/>
      <c r="F65" s="180"/>
      <c r="G65" s="180"/>
      <c r="H65" s="180"/>
      <c r="I65" s="180"/>
      <c r="J65" s="180"/>
      <c r="K65" s="180"/>
      <c r="L65" s="180"/>
      <c r="M65" s="180"/>
      <c r="N65" s="180"/>
      <c r="O65" s="27">
        <v>2</v>
      </c>
      <c r="P65" s="28"/>
      <c r="Q65" s="27" t="str">
        <f t="shared" si="4"/>
        <v/>
      </c>
      <c r="R65" s="29"/>
      <c r="S65" s="29"/>
      <c r="T65" s="30" t="str">
        <f t="shared" si="3"/>
        <v/>
      </c>
      <c r="U65" s="29"/>
      <c r="V65" s="29"/>
      <c r="W65" s="29"/>
      <c r="X65" s="31" t="str">
        <f>IFERROR(IF(AND(Q64="Probabilidad",Q65="Probabilidad"),(Z64-(+Z64*T65)),IF(Q65="Probabilidad",(I64-(+I64*T65)),IF(Q65="Impacto",Z64,""))),"")</f>
        <v/>
      </c>
      <c r="Y65" s="32" t="str">
        <f t="shared" si="7"/>
        <v/>
      </c>
      <c r="Z65" s="33" t="str">
        <f t="shared" si="0"/>
        <v/>
      </c>
      <c r="AA65" s="32" t="str">
        <f t="shared" si="1"/>
        <v/>
      </c>
      <c r="AB65" s="33" t="str">
        <f>IFERROR(IF(AND(Q64="Impacto",Q65="Impacto"),(AB58-(+AB58*T65)),IF(Q65="Impacto",($M$64-(+$M$64*T65)),IF(Q65="Probabilidad",AB64,""))),"")</f>
        <v/>
      </c>
      <c r="AC65" s="34" t="str">
        <f t="shared" si="2"/>
        <v/>
      </c>
      <c r="AD65" s="35"/>
      <c r="AE65" s="36"/>
      <c r="AF65" s="27"/>
      <c r="AG65" s="37"/>
      <c r="AH65" s="37"/>
      <c r="AI65" s="36"/>
      <c r="AJ65" s="27"/>
      <c r="AK65" s="21"/>
      <c r="AL65" s="21"/>
      <c r="AM65" s="21"/>
      <c r="AN65" s="21"/>
      <c r="AO65" s="21"/>
      <c r="AP65" s="21"/>
      <c r="AQ65" s="21"/>
      <c r="AR65" s="21"/>
      <c r="AS65" s="21"/>
      <c r="AT65" s="21"/>
      <c r="AU65" s="21"/>
      <c r="AV65" s="21"/>
      <c r="AW65" s="21"/>
      <c r="AX65" s="21"/>
      <c r="AY65" s="21"/>
      <c r="AZ65" s="21"/>
      <c r="BA65" s="21"/>
      <c r="BB65" s="21"/>
      <c r="BC65" s="21"/>
      <c r="BD65" s="21"/>
    </row>
    <row r="66" spans="1:56" ht="151.5" customHeight="1" x14ac:dyDescent="0.3">
      <c r="A66" s="180"/>
      <c r="B66" s="180"/>
      <c r="C66" s="180"/>
      <c r="D66" s="180"/>
      <c r="E66" s="180"/>
      <c r="F66" s="180"/>
      <c r="G66" s="180"/>
      <c r="H66" s="180"/>
      <c r="I66" s="180"/>
      <c r="J66" s="180"/>
      <c r="K66" s="180"/>
      <c r="L66" s="180"/>
      <c r="M66" s="180"/>
      <c r="N66" s="180"/>
      <c r="O66" s="27">
        <v>3</v>
      </c>
      <c r="P66" s="41"/>
      <c r="Q66" s="27" t="str">
        <f t="shared" si="4"/>
        <v/>
      </c>
      <c r="R66" s="29"/>
      <c r="S66" s="29"/>
      <c r="T66" s="30" t="str">
        <f t="shared" si="3"/>
        <v/>
      </c>
      <c r="U66" s="29"/>
      <c r="V66" s="29"/>
      <c r="W66" s="29"/>
      <c r="X66" s="31" t="str">
        <f t="shared" ref="X66:X69" si="24">IFERROR(IF(AND(Q65="Probabilidad",Q66="Probabilidad"),(Z65-(+Z65*T66)),IF(AND(Q65="Impacto",Q66="Probabilidad"),(Z64-(+Z64*T66)),IF(Q66="Impacto",Z65,""))),"")</f>
        <v/>
      </c>
      <c r="Y66" s="32" t="str">
        <f t="shared" si="7"/>
        <v/>
      </c>
      <c r="Z66" s="33" t="str">
        <f t="shared" si="0"/>
        <v/>
      </c>
      <c r="AA66" s="32" t="str">
        <f t="shared" si="1"/>
        <v/>
      </c>
      <c r="AB66" s="33" t="str">
        <f t="shared" ref="AB66:AB69" si="25">IFERROR(IF(AND(Q65="Impacto",Q66="Impacto"),(AB65-(+AB65*T66)),IF(AND(Q65="Probabilidad",Q66="Impacto"),(AB64-(+AB64*T66)),IF(Q66="Probabilidad",AB65,""))),"")</f>
        <v/>
      </c>
      <c r="AC66" s="34" t="str">
        <f t="shared" si="2"/>
        <v/>
      </c>
      <c r="AD66" s="35"/>
      <c r="AE66" s="36"/>
      <c r="AF66" s="27"/>
      <c r="AG66" s="37"/>
      <c r="AH66" s="37"/>
      <c r="AI66" s="36"/>
      <c r="AJ66" s="27"/>
      <c r="AK66" s="21"/>
      <c r="AL66" s="21"/>
      <c r="AM66" s="21"/>
      <c r="AN66" s="21"/>
      <c r="AO66" s="21"/>
      <c r="AP66" s="21"/>
      <c r="AQ66" s="21"/>
      <c r="AR66" s="21"/>
      <c r="AS66" s="21"/>
      <c r="AT66" s="21"/>
      <c r="AU66" s="21"/>
      <c r="AV66" s="21"/>
      <c r="AW66" s="21"/>
      <c r="AX66" s="21"/>
      <c r="AY66" s="21"/>
      <c r="AZ66" s="21"/>
      <c r="BA66" s="21"/>
      <c r="BB66" s="21"/>
      <c r="BC66" s="21"/>
      <c r="BD66" s="21"/>
    </row>
    <row r="67" spans="1:56" ht="151.5" customHeight="1" x14ac:dyDescent="0.3">
      <c r="A67" s="180"/>
      <c r="B67" s="180"/>
      <c r="C67" s="180"/>
      <c r="D67" s="180"/>
      <c r="E67" s="180"/>
      <c r="F67" s="180"/>
      <c r="G67" s="180"/>
      <c r="H67" s="180"/>
      <c r="I67" s="180"/>
      <c r="J67" s="180"/>
      <c r="K67" s="180"/>
      <c r="L67" s="180"/>
      <c r="M67" s="180"/>
      <c r="N67" s="180"/>
      <c r="O67" s="27">
        <v>4</v>
      </c>
      <c r="P67" s="28"/>
      <c r="Q67" s="27" t="str">
        <f t="shared" si="4"/>
        <v/>
      </c>
      <c r="R67" s="29"/>
      <c r="S67" s="29"/>
      <c r="T67" s="30" t="str">
        <f t="shared" si="3"/>
        <v/>
      </c>
      <c r="U67" s="29"/>
      <c r="V67" s="29"/>
      <c r="W67" s="29"/>
      <c r="X67" s="31" t="str">
        <f t="shared" si="24"/>
        <v/>
      </c>
      <c r="Y67" s="32" t="str">
        <f t="shared" si="7"/>
        <v/>
      </c>
      <c r="Z67" s="33" t="str">
        <f t="shared" si="0"/>
        <v/>
      </c>
      <c r="AA67" s="32" t="str">
        <f t="shared" si="1"/>
        <v/>
      </c>
      <c r="AB67" s="33" t="str">
        <f t="shared" si="25"/>
        <v/>
      </c>
      <c r="AC67" s="34" t="str">
        <f t="shared" si="2"/>
        <v/>
      </c>
      <c r="AD67" s="35"/>
      <c r="AE67" s="36"/>
      <c r="AF67" s="27"/>
      <c r="AG67" s="37"/>
      <c r="AH67" s="37"/>
      <c r="AI67" s="36"/>
      <c r="AJ67" s="27"/>
      <c r="AK67" s="21"/>
      <c r="AL67" s="21"/>
      <c r="AM67" s="21"/>
      <c r="AN67" s="21"/>
      <c r="AO67" s="21"/>
      <c r="AP67" s="21"/>
      <c r="AQ67" s="21"/>
      <c r="AR67" s="21"/>
      <c r="AS67" s="21"/>
      <c r="AT67" s="21"/>
      <c r="AU67" s="21"/>
      <c r="AV67" s="21"/>
      <c r="AW67" s="21"/>
      <c r="AX67" s="21"/>
      <c r="AY67" s="21"/>
      <c r="AZ67" s="21"/>
      <c r="BA67" s="21"/>
      <c r="BB67" s="21"/>
      <c r="BC67" s="21"/>
      <c r="BD67" s="21"/>
    </row>
    <row r="68" spans="1:56" ht="151.5" customHeight="1" x14ac:dyDescent="0.3">
      <c r="A68" s="180"/>
      <c r="B68" s="180"/>
      <c r="C68" s="180"/>
      <c r="D68" s="180"/>
      <c r="E68" s="180"/>
      <c r="F68" s="180"/>
      <c r="G68" s="180"/>
      <c r="H68" s="180"/>
      <c r="I68" s="180"/>
      <c r="J68" s="180"/>
      <c r="K68" s="180"/>
      <c r="L68" s="180"/>
      <c r="M68" s="180"/>
      <c r="N68" s="180"/>
      <c r="O68" s="27">
        <v>5</v>
      </c>
      <c r="P68" s="28"/>
      <c r="Q68" s="27" t="str">
        <f t="shared" si="4"/>
        <v/>
      </c>
      <c r="R68" s="29"/>
      <c r="S68" s="29"/>
      <c r="T68" s="30" t="str">
        <f t="shared" si="3"/>
        <v/>
      </c>
      <c r="U68" s="29"/>
      <c r="V68" s="29"/>
      <c r="W68" s="29"/>
      <c r="X68" s="31" t="str">
        <f t="shared" si="24"/>
        <v/>
      </c>
      <c r="Y68" s="32" t="str">
        <f t="shared" si="7"/>
        <v/>
      </c>
      <c r="Z68" s="33" t="str">
        <f t="shared" si="0"/>
        <v/>
      </c>
      <c r="AA68" s="32" t="str">
        <f t="shared" si="1"/>
        <v/>
      </c>
      <c r="AB68" s="33" t="str">
        <f t="shared" si="25"/>
        <v/>
      </c>
      <c r="AC68" s="34" t="str">
        <f t="shared" si="2"/>
        <v/>
      </c>
      <c r="AD68" s="35"/>
      <c r="AE68" s="36"/>
      <c r="AF68" s="27"/>
      <c r="AG68" s="37"/>
      <c r="AH68" s="37"/>
      <c r="AI68" s="36"/>
      <c r="AJ68" s="27"/>
      <c r="AK68" s="21"/>
      <c r="AL68" s="21"/>
      <c r="AM68" s="21"/>
      <c r="AN68" s="21"/>
      <c r="AO68" s="21"/>
      <c r="AP68" s="21"/>
      <c r="AQ68" s="21"/>
      <c r="AR68" s="21"/>
      <c r="AS68" s="21"/>
      <c r="AT68" s="21"/>
      <c r="AU68" s="21"/>
      <c r="AV68" s="21"/>
      <c r="AW68" s="21"/>
      <c r="AX68" s="21"/>
      <c r="AY68" s="21"/>
      <c r="AZ68" s="21"/>
      <c r="BA68" s="21"/>
      <c r="BB68" s="21"/>
      <c r="BC68" s="21"/>
      <c r="BD68" s="21"/>
    </row>
    <row r="69" spans="1:56" ht="151.5" customHeight="1" x14ac:dyDescent="0.3">
      <c r="A69" s="181"/>
      <c r="B69" s="181"/>
      <c r="C69" s="181"/>
      <c r="D69" s="181"/>
      <c r="E69" s="181"/>
      <c r="F69" s="181"/>
      <c r="G69" s="181"/>
      <c r="H69" s="181"/>
      <c r="I69" s="181"/>
      <c r="J69" s="181"/>
      <c r="K69" s="181"/>
      <c r="L69" s="181"/>
      <c r="M69" s="181"/>
      <c r="N69" s="181"/>
      <c r="O69" s="27">
        <v>6</v>
      </c>
      <c r="P69" s="28"/>
      <c r="Q69" s="27" t="str">
        <f t="shared" si="4"/>
        <v/>
      </c>
      <c r="R69" s="29"/>
      <c r="S69" s="29"/>
      <c r="T69" s="30" t="str">
        <f t="shared" si="3"/>
        <v/>
      </c>
      <c r="U69" s="29"/>
      <c r="V69" s="29"/>
      <c r="W69" s="29"/>
      <c r="X69" s="31" t="str">
        <f t="shared" si="24"/>
        <v/>
      </c>
      <c r="Y69" s="32" t="str">
        <f t="shared" si="7"/>
        <v/>
      </c>
      <c r="Z69" s="33" t="str">
        <f t="shared" si="0"/>
        <v/>
      </c>
      <c r="AA69" s="32" t="str">
        <f t="shared" si="1"/>
        <v/>
      </c>
      <c r="AB69" s="33" t="str">
        <f t="shared" si="25"/>
        <v/>
      </c>
      <c r="AC69" s="34" t="str">
        <f t="shared" si="2"/>
        <v/>
      </c>
      <c r="AD69" s="35"/>
      <c r="AE69" s="36"/>
      <c r="AF69" s="27"/>
      <c r="AG69" s="37"/>
      <c r="AH69" s="37"/>
      <c r="AI69" s="36"/>
      <c r="AJ69" s="27"/>
      <c r="AK69" s="21"/>
      <c r="AL69" s="21"/>
      <c r="AM69" s="21"/>
      <c r="AN69" s="21"/>
      <c r="AO69" s="21"/>
      <c r="AP69" s="21"/>
      <c r="AQ69" s="21"/>
      <c r="AR69" s="21"/>
      <c r="AS69" s="21"/>
      <c r="AT69" s="21"/>
      <c r="AU69" s="21"/>
      <c r="AV69" s="21"/>
      <c r="AW69" s="21"/>
      <c r="AX69" s="21"/>
      <c r="AY69" s="21"/>
      <c r="AZ69" s="21"/>
      <c r="BA69" s="21"/>
      <c r="BB69" s="21"/>
      <c r="BC69" s="21"/>
      <c r="BD69" s="21"/>
    </row>
    <row r="70" spans="1:56" ht="49.5" customHeight="1" x14ac:dyDescent="0.3">
      <c r="A70" s="27"/>
      <c r="B70" s="184" t="s">
        <v>116</v>
      </c>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6"/>
      <c r="AK70" s="21"/>
      <c r="AL70" s="21"/>
      <c r="AM70" s="21"/>
      <c r="AN70" s="21"/>
      <c r="AO70" s="21"/>
      <c r="AP70" s="21"/>
      <c r="AQ70" s="21"/>
      <c r="AR70" s="21"/>
      <c r="AS70" s="21"/>
      <c r="AT70" s="21"/>
      <c r="AU70" s="21"/>
      <c r="AV70" s="21"/>
      <c r="AW70" s="21"/>
      <c r="AX70" s="21"/>
      <c r="AY70" s="21"/>
      <c r="AZ70" s="21"/>
      <c r="BA70" s="21"/>
      <c r="BB70" s="21"/>
      <c r="BC70" s="21"/>
      <c r="BD70" s="21"/>
    </row>
    <row r="71" spans="1:56" ht="16.5" customHeight="1" x14ac:dyDescent="0.3">
      <c r="A71" s="22"/>
      <c r="B71" s="22"/>
      <c r="C71" s="22"/>
      <c r="D71" s="22"/>
      <c r="E71" s="21"/>
      <c r="F71" s="24"/>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ht="16.5" hidden="1" customHeight="1" x14ac:dyDescent="0.3">
      <c r="A72" s="21"/>
      <c r="B72" s="42" t="s">
        <v>117</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ht="16.5" customHeight="1" x14ac:dyDescent="0.3">
      <c r="A73" s="22"/>
      <c r="B73" s="22"/>
      <c r="C73" s="22"/>
      <c r="D73" s="22"/>
      <c r="E73" s="21"/>
      <c r="F73" s="24"/>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ht="16.5" customHeight="1" x14ac:dyDescent="0.3">
      <c r="A74" s="22"/>
      <c r="B74" s="22"/>
      <c r="C74" s="22"/>
      <c r="D74" s="22"/>
      <c r="E74" s="21"/>
      <c r="F74" s="24"/>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ht="16.5" customHeight="1" x14ac:dyDescent="0.3">
      <c r="A75" s="22"/>
      <c r="B75" s="22"/>
      <c r="C75" s="22"/>
      <c r="D75" s="22"/>
      <c r="E75" s="21"/>
      <c r="F75" s="24"/>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ht="16.5" customHeight="1" x14ac:dyDescent="0.3">
      <c r="A76" s="22"/>
      <c r="B76" s="22"/>
      <c r="C76" s="22"/>
      <c r="D76" s="22"/>
      <c r="E76" s="21"/>
      <c r="F76" s="24"/>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ht="16.5" customHeight="1" x14ac:dyDescent="0.3">
      <c r="A77" s="22"/>
      <c r="B77" s="22"/>
      <c r="C77" s="22"/>
      <c r="D77" s="22"/>
      <c r="E77" s="21"/>
      <c r="F77" s="24"/>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ht="16.5" customHeight="1" x14ac:dyDescent="0.3">
      <c r="A78" s="22"/>
      <c r="B78" s="22"/>
      <c r="C78" s="22"/>
      <c r="D78" s="22"/>
      <c r="E78" s="21"/>
      <c r="F78" s="24"/>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ht="16.5" customHeight="1" x14ac:dyDescent="0.3">
      <c r="A79" s="22"/>
      <c r="B79" s="22"/>
      <c r="C79" s="22"/>
      <c r="D79" s="22"/>
      <c r="E79" s="21"/>
      <c r="F79" s="24"/>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ht="16.5" customHeight="1" x14ac:dyDescent="0.3">
      <c r="A80" s="22"/>
      <c r="B80" s="22"/>
      <c r="C80" s="22"/>
      <c r="D80" s="22"/>
      <c r="E80" s="21"/>
      <c r="F80" s="24"/>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ht="16.5" customHeight="1" x14ac:dyDescent="0.3">
      <c r="A81" s="22"/>
      <c r="B81" s="22"/>
      <c r="C81" s="22"/>
      <c r="D81" s="22"/>
      <c r="E81" s="21"/>
      <c r="F81" s="24"/>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ht="16.5" customHeight="1" x14ac:dyDescent="0.3">
      <c r="A82" s="22"/>
      <c r="B82" s="22"/>
      <c r="C82" s="22"/>
      <c r="D82" s="22"/>
      <c r="E82" s="21"/>
      <c r="F82" s="24"/>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ht="16.5" customHeight="1" x14ac:dyDescent="0.3">
      <c r="A83" s="22"/>
      <c r="B83" s="22"/>
      <c r="C83" s="22"/>
      <c r="D83" s="22"/>
      <c r="E83" s="21"/>
      <c r="F83" s="24"/>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ht="16.5" customHeight="1" x14ac:dyDescent="0.3">
      <c r="A84" s="22"/>
      <c r="B84" s="22"/>
      <c r="C84" s="22"/>
      <c r="D84" s="22"/>
      <c r="E84" s="21"/>
      <c r="F84" s="24"/>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ht="16.5" customHeight="1" x14ac:dyDescent="0.3">
      <c r="A85" s="22"/>
      <c r="B85" s="22"/>
      <c r="C85" s="22"/>
      <c r="D85" s="22"/>
      <c r="E85" s="21"/>
      <c r="F85" s="24"/>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ht="16.5" customHeight="1" x14ac:dyDescent="0.3">
      <c r="A86" s="22"/>
      <c r="B86" s="22"/>
      <c r="C86" s="22"/>
      <c r="D86" s="22"/>
      <c r="E86" s="21"/>
      <c r="F86" s="24"/>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ht="16.5" customHeight="1" x14ac:dyDescent="0.3">
      <c r="A87" s="22"/>
      <c r="B87" s="22"/>
      <c r="C87" s="22"/>
      <c r="D87" s="22"/>
      <c r="E87" s="21"/>
      <c r="F87" s="24"/>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ht="16.5" customHeight="1" x14ac:dyDescent="0.3">
      <c r="A88" s="22"/>
      <c r="B88" s="22"/>
      <c r="C88" s="22"/>
      <c r="D88" s="22"/>
      <c r="E88" s="21"/>
      <c r="F88" s="24"/>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ht="16.5" customHeight="1" x14ac:dyDescent="0.3">
      <c r="A89" s="22"/>
      <c r="B89" s="22"/>
      <c r="C89" s="22"/>
      <c r="D89" s="22"/>
      <c r="E89" s="21"/>
      <c r="F89" s="24"/>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ht="16.5" customHeight="1" x14ac:dyDescent="0.3">
      <c r="A90" s="22"/>
      <c r="B90" s="22"/>
      <c r="C90" s="22"/>
      <c r="D90" s="22"/>
      <c r="E90" s="21"/>
      <c r="F90" s="24"/>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ht="16.5" customHeight="1" x14ac:dyDescent="0.3">
      <c r="A91" s="22"/>
      <c r="B91" s="22"/>
      <c r="C91" s="22"/>
      <c r="D91" s="22"/>
      <c r="E91" s="21"/>
      <c r="F91" s="24"/>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ht="16.5" customHeight="1" x14ac:dyDescent="0.3">
      <c r="A92" s="22"/>
      <c r="B92" s="22"/>
      <c r="C92" s="22"/>
      <c r="D92" s="22"/>
      <c r="E92" s="21"/>
      <c r="F92" s="24"/>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ht="16.5" customHeight="1" x14ac:dyDescent="0.3">
      <c r="A93" s="22"/>
      <c r="B93" s="22"/>
      <c r="C93" s="22"/>
      <c r="D93" s="22"/>
      <c r="E93" s="21"/>
      <c r="F93" s="24"/>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ht="16.5" customHeight="1" x14ac:dyDescent="0.3">
      <c r="A94" s="22"/>
      <c r="B94" s="22"/>
      <c r="C94" s="22"/>
      <c r="D94" s="22"/>
      <c r="E94" s="21"/>
      <c r="F94" s="24"/>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ht="16.5" customHeight="1" x14ac:dyDescent="0.3">
      <c r="A95" s="22"/>
      <c r="B95" s="22"/>
      <c r="C95" s="22"/>
      <c r="D95" s="22"/>
      <c r="E95" s="21"/>
      <c r="F95" s="2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ht="16.5" customHeight="1" x14ac:dyDescent="0.3">
      <c r="A96" s="22"/>
      <c r="B96" s="22"/>
      <c r="C96" s="22"/>
      <c r="D96" s="22"/>
      <c r="E96" s="21"/>
      <c r="F96" s="24"/>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ht="16.5" customHeight="1" x14ac:dyDescent="0.3">
      <c r="A97" s="22"/>
      <c r="B97" s="22"/>
      <c r="C97" s="22"/>
      <c r="D97" s="22"/>
      <c r="E97" s="21"/>
      <c r="F97" s="24"/>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ht="16.5" customHeight="1" x14ac:dyDescent="0.3">
      <c r="A98" s="22"/>
      <c r="B98" s="22"/>
      <c r="C98" s="22"/>
      <c r="D98" s="22"/>
      <c r="E98" s="21"/>
      <c r="F98" s="24"/>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ht="16.5" customHeight="1" x14ac:dyDescent="0.3">
      <c r="A99" s="22"/>
      <c r="B99" s="22"/>
      <c r="C99" s="22"/>
      <c r="D99" s="22"/>
      <c r="E99" s="21"/>
      <c r="F99" s="24"/>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ht="16.5" customHeight="1" x14ac:dyDescent="0.3">
      <c r="A100" s="22"/>
      <c r="B100" s="22"/>
      <c r="C100" s="22"/>
      <c r="D100" s="22"/>
      <c r="E100" s="21"/>
      <c r="F100" s="24"/>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ht="16.5" customHeight="1" x14ac:dyDescent="0.3">
      <c r="A101" s="22"/>
      <c r="B101" s="22"/>
      <c r="C101" s="22"/>
      <c r="D101" s="22"/>
      <c r="E101" s="21"/>
      <c r="F101" s="24"/>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ht="16.5" customHeight="1" x14ac:dyDescent="0.3">
      <c r="A102" s="22"/>
      <c r="B102" s="22"/>
      <c r="C102" s="22"/>
      <c r="D102" s="22"/>
      <c r="E102" s="21"/>
      <c r="F102" s="24"/>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ht="16.5" customHeight="1" x14ac:dyDescent="0.3">
      <c r="A103" s="22"/>
      <c r="B103" s="22"/>
      <c r="C103" s="22"/>
      <c r="D103" s="22"/>
      <c r="E103" s="21"/>
      <c r="F103" s="24"/>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ht="16.5" customHeight="1" x14ac:dyDescent="0.3">
      <c r="A104" s="22"/>
      <c r="B104" s="22"/>
      <c r="C104" s="22"/>
      <c r="D104" s="22"/>
      <c r="E104" s="21"/>
      <c r="F104" s="24"/>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ht="16.5" customHeight="1" x14ac:dyDescent="0.3">
      <c r="A105" s="22"/>
      <c r="B105" s="22"/>
      <c r="C105" s="22"/>
      <c r="D105" s="22"/>
      <c r="E105" s="21"/>
      <c r="F105" s="24"/>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ht="16.5" customHeight="1" x14ac:dyDescent="0.3">
      <c r="A106" s="22"/>
      <c r="B106" s="22"/>
      <c r="C106" s="22"/>
      <c r="D106" s="22"/>
      <c r="E106" s="21"/>
      <c r="F106" s="24"/>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ht="16.5" customHeight="1" x14ac:dyDescent="0.3">
      <c r="A107" s="22"/>
      <c r="B107" s="22"/>
      <c r="C107" s="22"/>
      <c r="D107" s="22"/>
      <c r="E107" s="21"/>
      <c r="F107" s="24"/>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ht="16.5" customHeight="1" x14ac:dyDescent="0.3">
      <c r="A108" s="22"/>
      <c r="B108" s="22"/>
      <c r="C108" s="22"/>
      <c r="D108" s="22"/>
      <c r="E108" s="21"/>
      <c r="F108" s="24"/>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ht="16.5" customHeight="1" x14ac:dyDescent="0.3">
      <c r="A109" s="22"/>
      <c r="B109" s="22"/>
      <c r="C109" s="22"/>
      <c r="D109" s="22"/>
      <c r="E109" s="21"/>
      <c r="F109" s="24"/>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ht="16.5" customHeight="1" x14ac:dyDescent="0.3">
      <c r="A110" s="22"/>
      <c r="B110" s="22"/>
      <c r="C110" s="22"/>
      <c r="D110" s="22"/>
      <c r="E110" s="21"/>
      <c r="F110" s="24"/>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ht="16.5" customHeight="1" x14ac:dyDescent="0.3">
      <c r="A111" s="22"/>
      <c r="B111" s="22"/>
      <c r="C111" s="22"/>
      <c r="D111" s="22"/>
      <c r="E111" s="21"/>
      <c r="F111" s="24"/>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ht="16.5" customHeight="1" x14ac:dyDescent="0.3">
      <c r="A112" s="22"/>
      <c r="B112" s="22"/>
      <c r="C112" s="22"/>
      <c r="D112" s="22"/>
      <c r="E112" s="21"/>
      <c r="F112" s="24"/>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ht="16.5" customHeight="1" x14ac:dyDescent="0.3">
      <c r="A113" s="22"/>
      <c r="B113" s="22"/>
      <c r="C113" s="22"/>
      <c r="D113" s="22"/>
      <c r="E113" s="21"/>
      <c r="F113" s="24"/>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row r="114" spans="1:56" ht="16.5" customHeight="1" x14ac:dyDescent="0.3">
      <c r="A114" s="22"/>
      <c r="B114" s="22"/>
      <c r="C114" s="22"/>
      <c r="D114" s="22"/>
      <c r="E114" s="21"/>
      <c r="F114" s="24"/>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row>
    <row r="115" spans="1:56" ht="16.5" customHeight="1" x14ac:dyDescent="0.3">
      <c r="A115" s="22"/>
      <c r="B115" s="22"/>
      <c r="C115" s="22"/>
      <c r="D115" s="22"/>
      <c r="E115" s="21"/>
      <c r="F115" s="24"/>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row>
    <row r="116" spans="1:56" ht="16.5" customHeight="1" x14ac:dyDescent="0.3">
      <c r="A116" s="22"/>
      <c r="B116" s="22"/>
      <c r="C116" s="22"/>
      <c r="D116" s="22"/>
      <c r="E116" s="21"/>
      <c r="F116" s="24"/>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row>
    <row r="117" spans="1:56" ht="16.5" customHeight="1" x14ac:dyDescent="0.3">
      <c r="A117" s="22"/>
      <c r="B117" s="22"/>
      <c r="C117" s="22"/>
      <c r="D117" s="22"/>
      <c r="E117" s="21"/>
      <c r="F117" s="24"/>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row>
    <row r="118" spans="1:56" ht="16.5" customHeight="1" x14ac:dyDescent="0.3">
      <c r="A118" s="22"/>
      <c r="B118" s="22"/>
      <c r="C118" s="22"/>
      <c r="D118" s="22"/>
      <c r="E118" s="21"/>
      <c r="F118" s="24"/>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row>
    <row r="119" spans="1:56" ht="16.5" customHeight="1" x14ac:dyDescent="0.3">
      <c r="A119" s="22"/>
      <c r="B119" s="22"/>
      <c r="C119" s="22"/>
      <c r="D119" s="22"/>
      <c r="E119" s="21"/>
      <c r="F119" s="24"/>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row>
    <row r="120" spans="1:56" ht="16.5" customHeight="1" x14ac:dyDescent="0.3">
      <c r="A120" s="22"/>
      <c r="B120" s="22"/>
      <c r="C120" s="22"/>
      <c r="D120" s="22"/>
      <c r="E120" s="21"/>
      <c r="F120" s="24"/>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row>
    <row r="121" spans="1:56" ht="16.5" customHeight="1" x14ac:dyDescent="0.3">
      <c r="A121" s="22"/>
      <c r="B121" s="22"/>
      <c r="C121" s="22"/>
      <c r="D121" s="22"/>
      <c r="E121" s="21"/>
      <c r="F121" s="24"/>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row>
    <row r="122" spans="1:56" ht="16.5" customHeight="1" x14ac:dyDescent="0.3">
      <c r="A122" s="22"/>
      <c r="B122" s="22"/>
      <c r="C122" s="22"/>
      <c r="D122" s="22"/>
      <c r="E122" s="21"/>
      <c r="F122" s="24"/>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row>
    <row r="123" spans="1:56" ht="16.5" customHeight="1" x14ac:dyDescent="0.3">
      <c r="A123" s="22"/>
      <c r="B123" s="22"/>
      <c r="C123" s="22"/>
      <c r="D123" s="22"/>
      <c r="E123" s="21"/>
      <c r="F123" s="24"/>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row>
    <row r="124" spans="1:56" ht="16.5" customHeight="1" x14ac:dyDescent="0.3">
      <c r="A124" s="22"/>
      <c r="B124" s="22"/>
      <c r="C124" s="22"/>
      <c r="D124" s="22"/>
      <c r="E124" s="21"/>
      <c r="F124" s="24"/>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row>
    <row r="125" spans="1:56" ht="16.5" customHeight="1" x14ac:dyDescent="0.3">
      <c r="A125" s="22"/>
      <c r="B125" s="22"/>
      <c r="C125" s="22"/>
      <c r="D125" s="22"/>
      <c r="E125" s="21"/>
      <c r="F125" s="24"/>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row>
    <row r="126" spans="1:56" ht="16.5" customHeight="1" x14ac:dyDescent="0.3">
      <c r="A126" s="22"/>
      <c r="B126" s="22"/>
      <c r="C126" s="22"/>
      <c r="D126" s="22"/>
      <c r="E126" s="21"/>
      <c r="F126" s="24"/>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row>
    <row r="127" spans="1:56" ht="16.5" customHeight="1" x14ac:dyDescent="0.3">
      <c r="A127" s="22"/>
      <c r="B127" s="22"/>
      <c r="C127" s="22"/>
      <c r="D127" s="22"/>
      <c r="E127" s="21"/>
      <c r="F127" s="24"/>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row>
    <row r="128" spans="1:56" ht="16.5" customHeight="1" x14ac:dyDescent="0.3">
      <c r="A128" s="22"/>
      <c r="B128" s="22"/>
      <c r="C128" s="22"/>
      <c r="D128" s="22"/>
      <c r="E128" s="21"/>
      <c r="F128" s="24"/>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row>
    <row r="129" spans="1:56" ht="16.5" customHeight="1" x14ac:dyDescent="0.3">
      <c r="A129" s="22"/>
      <c r="B129" s="22"/>
      <c r="C129" s="22"/>
      <c r="D129" s="22"/>
      <c r="E129" s="21"/>
      <c r="F129" s="24"/>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row>
    <row r="130" spans="1:56" ht="16.5" customHeight="1" x14ac:dyDescent="0.3">
      <c r="A130" s="22"/>
      <c r="B130" s="22"/>
      <c r="C130" s="22"/>
      <c r="D130" s="22"/>
      <c r="E130" s="21"/>
      <c r="F130" s="24"/>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row>
    <row r="131" spans="1:56" ht="16.5" customHeight="1" x14ac:dyDescent="0.3">
      <c r="A131" s="22"/>
      <c r="B131" s="22"/>
      <c r="C131" s="22"/>
      <c r="D131" s="22"/>
      <c r="E131" s="21"/>
      <c r="F131" s="24"/>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row>
    <row r="132" spans="1:56" ht="16.5" customHeight="1" x14ac:dyDescent="0.3">
      <c r="A132" s="22"/>
      <c r="B132" s="22"/>
      <c r="C132" s="22"/>
      <c r="D132" s="22"/>
      <c r="E132" s="21"/>
      <c r="F132" s="24"/>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row>
    <row r="133" spans="1:56" ht="16.5" customHeight="1" x14ac:dyDescent="0.3">
      <c r="A133" s="22"/>
      <c r="B133" s="22"/>
      <c r="C133" s="22"/>
      <c r="D133" s="22"/>
      <c r="E133" s="21"/>
      <c r="F133" s="24"/>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row>
    <row r="134" spans="1:56" ht="16.5" customHeight="1" x14ac:dyDescent="0.3">
      <c r="A134" s="22"/>
      <c r="B134" s="22"/>
      <c r="C134" s="22"/>
      <c r="D134" s="22"/>
      <c r="E134" s="21"/>
      <c r="F134" s="24"/>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row>
    <row r="135" spans="1:56" ht="16.5" customHeight="1" x14ac:dyDescent="0.3">
      <c r="A135" s="22"/>
      <c r="B135" s="22"/>
      <c r="C135" s="22"/>
      <c r="D135" s="22"/>
      <c r="E135" s="21"/>
      <c r="F135" s="24"/>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row>
    <row r="136" spans="1:56" ht="16.5" customHeight="1" x14ac:dyDescent="0.3">
      <c r="A136" s="22"/>
      <c r="B136" s="22"/>
      <c r="C136" s="22"/>
      <c r="D136" s="22"/>
      <c r="E136" s="21"/>
      <c r="F136" s="24"/>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row>
    <row r="137" spans="1:56" ht="16.5" customHeight="1" x14ac:dyDescent="0.3">
      <c r="A137" s="22"/>
      <c r="B137" s="22"/>
      <c r="C137" s="22"/>
      <c r="D137" s="22"/>
      <c r="E137" s="21"/>
      <c r="F137" s="24"/>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row>
    <row r="138" spans="1:56" ht="16.5" customHeight="1" x14ac:dyDescent="0.3">
      <c r="A138" s="22"/>
      <c r="B138" s="22"/>
      <c r="C138" s="22"/>
      <c r="D138" s="22"/>
      <c r="E138" s="21"/>
      <c r="F138" s="24"/>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row>
    <row r="139" spans="1:56" ht="16.5" customHeight="1" x14ac:dyDescent="0.3">
      <c r="A139" s="22"/>
      <c r="B139" s="22"/>
      <c r="C139" s="22"/>
      <c r="D139" s="22"/>
      <c r="E139" s="21"/>
      <c r="F139" s="24"/>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row>
    <row r="140" spans="1:56" ht="16.5" customHeight="1" x14ac:dyDescent="0.3">
      <c r="A140" s="22"/>
      <c r="B140" s="22"/>
      <c r="C140" s="22"/>
      <c r="D140" s="22"/>
      <c r="E140" s="21"/>
      <c r="F140" s="24"/>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row>
    <row r="141" spans="1:56" ht="16.5" customHeight="1" x14ac:dyDescent="0.3">
      <c r="A141" s="22"/>
      <c r="B141" s="22"/>
      <c r="C141" s="22"/>
      <c r="D141" s="22"/>
      <c r="E141" s="21"/>
      <c r="F141" s="24"/>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row>
    <row r="142" spans="1:56" ht="16.5" customHeight="1" x14ac:dyDescent="0.3">
      <c r="A142" s="22"/>
      <c r="B142" s="22"/>
      <c r="C142" s="22"/>
      <c r="D142" s="22"/>
      <c r="E142" s="21"/>
      <c r="F142" s="24"/>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row>
    <row r="143" spans="1:56" ht="16.5" customHeight="1" x14ac:dyDescent="0.3">
      <c r="A143" s="22"/>
      <c r="B143" s="22"/>
      <c r="C143" s="22"/>
      <c r="D143" s="22"/>
      <c r="E143" s="21"/>
      <c r="F143" s="24"/>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row>
    <row r="144" spans="1:56" ht="16.5" customHeight="1" x14ac:dyDescent="0.3">
      <c r="A144" s="22"/>
      <c r="B144" s="22"/>
      <c r="C144" s="22"/>
      <c r="D144" s="22"/>
      <c r="E144" s="21"/>
      <c r="F144" s="24"/>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row>
    <row r="145" spans="1:56" ht="16.5" customHeight="1" x14ac:dyDescent="0.3">
      <c r="A145" s="22"/>
      <c r="B145" s="22"/>
      <c r="C145" s="22"/>
      <c r="D145" s="22"/>
      <c r="E145" s="21"/>
      <c r="F145" s="24"/>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row>
    <row r="146" spans="1:56" ht="16.5" customHeight="1" x14ac:dyDescent="0.3">
      <c r="A146" s="22"/>
      <c r="B146" s="22"/>
      <c r="C146" s="22"/>
      <c r="D146" s="22"/>
      <c r="E146" s="21"/>
      <c r="F146" s="24"/>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row>
    <row r="147" spans="1:56" ht="16.5" customHeight="1" x14ac:dyDescent="0.3">
      <c r="A147" s="22"/>
      <c r="B147" s="22"/>
      <c r="C147" s="22"/>
      <c r="D147" s="22"/>
      <c r="E147" s="21"/>
      <c r="F147" s="24"/>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row>
    <row r="148" spans="1:56" ht="16.5" customHeight="1" x14ac:dyDescent="0.3">
      <c r="A148" s="22"/>
      <c r="B148" s="22"/>
      <c r="C148" s="22"/>
      <c r="D148" s="22"/>
      <c r="E148" s="21"/>
      <c r="F148" s="24"/>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row>
    <row r="149" spans="1:56" ht="16.5" customHeight="1" x14ac:dyDescent="0.3">
      <c r="A149" s="22"/>
      <c r="B149" s="22"/>
      <c r="C149" s="22"/>
      <c r="D149" s="22"/>
      <c r="E149" s="21"/>
      <c r="F149" s="24"/>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row>
    <row r="150" spans="1:56" ht="16.5" customHeight="1" x14ac:dyDescent="0.3">
      <c r="A150" s="22"/>
      <c r="B150" s="22"/>
      <c r="C150" s="22"/>
      <c r="D150" s="22"/>
      <c r="E150" s="21"/>
      <c r="F150" s="24"/>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row>
    <row r="151" spans="1:56" ht="16.5" customHeight="1" x14ac:dyDescent="0.3">
      <c r="A151" s="22"/>
      <c r="B151" s="22"/>
      <c r="C151" s="22"/>
      <c r="D151" s="22"/>
      <c r="E151" s="21"/>
      <c r="F151" s="24"/>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row>
    <row r="152" spans="1:56" ht="16.5" customHeight="1" x14ac:dyDescent="0.3">
      <c r="A152" s="22"/>
      <c r="B152" s="22"/>
      <c r="C152" s="22"/>
      <c r="D152" s="22"/>
      <c r="E152" s="21"/>
      <c r="F152" s="24"/>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row>
    <row r="153" spans="1:56" ht="16.5" customHeight="1" x14ac:dyDescent="0.3">
      <c r="A153" s="22"/>
      <c r="B153" s="22"/>
      <c r="C153" s="22"/>
      <c r="D153" s="22"/>
      <c r="E153" s="21"/>
      <c r="F153" s="24"/>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row>
    <row r="154" spans="1:56" ht="16.5" customHeight="1" x14ac:dyDescent="0.3">
      <c r="A154" s="22"/>
      <c r="B154" s="22"/>
      <c r="C154" s="22"/>
      <c r="D154" s="22"/>
      <c r="E154" s="21"/>
      <c r="F154" s="24"/>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row>
    <row r="155" spans="1:56" ht="16.5" customHeight="1" x14ac:dyDescent="0.3">
      <c r="A155" s="22"/>
      <c r="B155" s="22"/>
      <c r="C155" s="22"/>
      <c r="D155" s="22"/>
      <c r="E155" s="21"/>
      <c r="F155" s="24"/>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row>
    <row r="156" spans="1:56" ht="16.5" customHeight="1" x14ac:dyDescent="0.3">
      <c r="A156" s="22"/>
      <c r="B156" s="22"/>
      <c r="C156" s="22"/>
      <c r="D156" s="22"/>
      <c r="E156" s="21"/>
      <c r="F156" s="24"/>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row>
    <row r="157" spans="1:56" ht="16.5" customHeight="1" x14ac:dyDescent="0.3">
      <c r="A157" s="22"/>
      <c r="B157" s="22"/>
      <c r="C157" s="22"/>
      <c r="D157" s="22"/>
      <c r="E157" s="21"/>
      <c r="F157" s="24"/>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row>
    <row r="158" spans="1:56" ht="16.5" customHeight="1" x14ac:dyDescent="0.3">
      <c r="A158" s="22"/>
      <c r="B158" s="22"/>
      <c r="C158" s="22"/>
      <c r="D158" s="22"/>
      <c r="E158" s="21"/>
      <c r="F158" s="24"/>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row>
    <row r="159" spans="1:56" ht="16.5" customHeight="1" x14ac:dyDescent="0.3">
      <c r="A159" s="22"/>
      <c r="B159" s="22"/>
      <c r="C159" s="22"/>
      <c r="D159" s="22"/>
      <c r="E159" s="21"/>
      <c r="F159" s="24"/>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row>
    <row r="160" spans="1:56" ht="16.5" customHeight="1" x14ac:dyDescent="0.3">
      <c r="A160" s="22"/>
      <c r="B160" s="22"/>
      <c r="C160" s="22"/>
      <c r="D160" s="22"/>
      <c r="E160" s="21"/>
      <c r="F160" s="24"/>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row>
    <row r="161" spans="1:56" ht="16.5" customHeight="1" x14ac:dyDescent="0.3">
      <c r="A161" s="22"/>
      <c r="B161" s="22"/>
      <c r="C161" s="22"/>
      <c r="D161" s="22"/>
      <c r="E161" s="21"/>
      <c r="F161" s="24"/>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row>
    <row r="162" spans="1:56" ht="16.5" customHeight="1" x14ac:dyDescent="0.3">
      <c r="A162" s="22"/>
      <c r="B162" s="22"/>
      <c r="C162" s="22"/>
      <c r="D162" s="22"/>
      <c r="E162" s="21"/>
      <c r="F162" s="24"/>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row>
    <row r="163" spans="1:56" ht="16.5" customHeight="1" x14ac:dyDescent="0.3">
      <c r="A163" s="22"/>
      <c r="B163" s="22"/>
      <c r="C163" s="22"/>
      <c r="D163" s="22"/>
      <c r="E163" s="21"/>
      <c r="F163" s="24"/>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row>
    <row r="164" spans="1:56" ht="16.5" customHeight="1" x14ac:dyDescent="0.3">
      <c r="A164" s="22"/>
      <c r="B164" s="22"/>
      <c r="C164" s="22"/>
      <c r="D164" s="22"/>
      <c r="E164" s="21"/>
      <c r="F164" s="24"/>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row>
    <row r="165" spans="1:56" ht="16.5" customHeight="1" x14ac:dyDescent="0.3">
      <c r="A165" s="22"/>
      <c r="B165" s="22"/>
      <c r="C165" s="22"/>
      <c r="D165" s="22"/>
      <c r="E165" s="21"/>
      <c r="F165" s="24"/>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row>
    <row r="166" spans="1:56" ht="16.5" customHeight="1" x14ac:dyDescent="0.3">
      <c r="A166" s="22"/>
      <c r="B166" s="22"/>
      <c r="C166" s="22"/>
      <c r="D166" s="22"/>
      <c r="E166" s="21"/>
      <c r="F166" s="24"/>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row>
    <row r="167" spans="1:56" ht="16.5" customHeight="1" x14ac:dyDescent="0.3">
      <c r="A167" s="22"/>
      <c r="B167" s="22"/>
      <c r="C167" s="22"/>
      <c r="D167" s="22"/>
      <c r="E167" s="21"/>
      <c r="F167" s="24"/>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row>
    <row r="168" spans="1:56" ht="16.5" customHeight="1" x14ac:dyDescent="0.3">
      <c r="A168" s="22"/>
      <c r="B168" s="22"/>
      <c r="C168" s="22"/>
      <c r="D168" s="22"/>
      <c r="E168" s="21"/>
      <c r="F168" s="24"/>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row>
    <row r="169" spans="1:56" ht="16.5" customHeight="1" x14ac:dyDescent="0.3">
      <c r="A169" s="22"/>
      <c r="B169" s="22"/>
      <c r="C169" s="22"/>
      <c r="D169" s="22"/>
      <c r="E169" s="21"/>
      <c r="F169" s="24"/>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row>
    <row r="170" spans="1:56" ht="16.5" customHeight="1" x14ac:dyDescent="0.3">
      <c r="A170" s="22"/>
      <c r="B170" s="22"/>
      <c r="C170" s="22"/>
      <c r="D170" s="22"/>
      <c r="E170" s="21"/>
      <c r="F170" s="24"/>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row>
    <row r="171" spans="1:56" ht="16.5" customHeight="1" x14ac:dyDescent="0.3">
      <c r="A171" s="22"/>
      <c r="B171" s="22"/>
      <c r="C171" s="22"/>
      <c r="D171" s="22"/>
      <c r="E171" s="21"/>
      <c r="F171" s="24"/>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row>
    <row r="172" spans="1:56" ht="16.5" customHeight="1" x14ac:dyDescent="0.3">
      <c r="A172" s="22"/>
      <c r="B172" s="22"/>
      <c r="C172" s="22"/>
      <c r="D172" s="22"/>
      <c r="E172" s="21"/>
      <c r="F172" s="24"/>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row>
    <row r="173" spans="1:56" ht="16.5" customHeight="1" x14ac:dyDescent="0.3">
      <c r="A173" s="22"/>
      <c r="B173" s="22"/>
      <c r="C173" s="22"/>
      <c r="D173" s="22"/>
      <c r="E173" s="21"/>
      <c r="F173" s="24"/>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row>
    <row r="174" spans="1:56" ht="16.5" customHeight="1" x14ac:dyDescent="0.3">
      <c r="A174" s="22"/>
      <c r="B174" s="22"/>
      <c r="C174" s="22"/>
      <c r="D174" s="22"/>
      <c r="E174" s="21"/>
      <c r="F174" s="24"/>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row>
    <row r="175" spans="1:56" ht="16.5" customHeight="1" x14ac:dyDescent="0.3">
      <c r="A175" s="22"/>
      <c r="B175" s="22"/>
      <c r="C175" s="22"/>
      <c r="D175" s="22"/>
      <c r="E175" s="21"/>
      <c r="F175" s="24"/>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row>
    <row r="176" spans="1:56" ht="16.5" customHeight="1" x14ac:dyDescent="0.3">
      <c r="A176" s="22"/>
      <c r="B176" s="22"/>
      <c r="C176" s="22"/>
      <c r="D176" s="22"/>
      <c r="E176" s="21"/>
      <c r="F176" s="24"/>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row>
    <row r="177" spans="1:56" ht="16.5" customHeight="1" x14ac:dyDescent="0.3">
      <c r="A177" s="22"/>
      <c r="B177" s="22"/>
      <c r="C177" s="22"/>
      <c r="D177" s="22"/>
      <c r="E177" s="21"/>
      <c r="F177" s="24"/>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row>
    <row r="178" spans="1:56" ht="16.5" customHeight="1" x14ac:dyDescent="0.3">
      <c r="A178" s="22"/>
      <c r="B178" s="22"/>
      <c r="C178" s="22"/>
      <c r="D178" s="22"/>
      <c r="E178" s="21"/>
      <c r="F178" s="24"/>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row>
    <row r="179" spans="1:56" ht="16.5" customHeight="1" x14ac:dyDescent="0.3">
      <c r="A179" s="22"/>
      <c r="B179" s="22"/>
      <c r="C179" s="22"/>
      <c r="D179" s="22"/>
      <c r="E179" s="21"/>
      <c r="F179" s="24"/>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row>
    <row r="180" spans="1:56" ht="16.5" customHeight="1" x14ac:dyDescent="0.3">
      <c r="A180" s="22"/>
      <c r="B180" s="22"/>
      <c r="C180" s="22"/>
      <c r="D180" s="22"/>
      <c r="E180" s="21"/>
      <c r="F180" s="24"/>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row>
    <row r="181" spans="1:56" ht="16.5" customHeight="1" x14ac:dyDescent="0.3">
      <c r="A181" s="22"/>
      <c r="B181" s="22"/>
      <c r="C181" s="22"/>
      <c r="D181" s="22"/>
      <c r="E181" s="21"/>
      <c r="F181" s="24"/>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row>
    <row r="182" spans="1:56" ht="16.5" customHeight="1" x14ac:dyDescent="0.3">
      <c r="A182" s="22"/>
      <c r="B182" s="22"/>
      <c r="C182" s="22"/>
      <c r="D182" s="22"/>
      <c r="E182" s="21"/>
      <c r="F182" s="24"/>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row>
    <row r="183" spans="1:56" ht="16.5" customHeight="1" x14ac:dyDescent="0.3">
      <c r="A183" s="22"/>
      <c r="B183" s="22"/>
      <c r="C183" s="22"/>
      <c r="D183" s="22"/>
      <c r="E183" s="21"/>
      <c r="F183" s="24"/>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row>
    <row r="184" spans="1:56" ht="16.5" customHeight="1" x14ac:dyDescent="0.3">
      <c r="A184" s="22"/>
      <c r="B184" s="22"/>
      <c r="C184" s="22"/>
      <c r="D184" s="22"/>
      <c r="E184" s="21"/>
      <c r="F184" s="24"/>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row>
    <row r="185" spans="1:56" ht="16.5" customHeight="1" x14ac:dyDescent="0.3">
      <c r="A185" s="22"/>
      <c r="B185" s="22"/>
      <c r="C185" s="22"/>
      <c r="D185" s="22"/>
      <c r="E185" s="21"/>
      <c r="F185" s="24"/>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row>
    <row r="186" spans="1:56" ht="16.5" customHeight="1" x14ac:dyDescent="0.3">
      <c r="A186" s="22"/>
      <c r="B186" s="22"/>
      <c r="C186" s="22"/>
      <c r="D186" s="22"/>
      <c r="E186" s="21"/>
      <c r="F186" s="24"/>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row>
    <row r="187" spans="1:56" ht="16.5" customHeight="1" x14ac:dyDescent="0.3">
      <c r="A187" s="22"/>
      <c r="B187" s="22"/>
      <c r="C187" s="22"/>
      <c r="D187" s="22"/>
      <c r="E187" s="21"/>
      <c r="F187" s="24"/>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row>
    <row r="188" spans="1:56" ht="16.5" customHeight="1" x14ac:dyDescent="0.3">
      <c r="A188" s="22"/>
      <c r="B188" s="22"/>
      <c r="C188" s="22"/>
      <c r="D188" s="22"/>
      <c r="E188" s="21"/>
      <c r="F188" s="24"/>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row>
    <row r="189" spans="1:56" ht="16.5" customHeight="1" x14ac:dyDescent="0.3">
      <c r="A189" s="22"/>
      <c r="B189" s="22"/>
      <c r="C189" s="22"/>
      <c r="D189" s="22"/>
      <c r="E189" s="21"/>
      <c r="F189" s="24"/>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row>
    <row r="190" spans="1:56" ht="16.5" customHeight="1" x14ac:dyDescent="0.3">
      <c r="A190" s="22"/>
      <c r="B190" s="22"/>
      <c r="C190" s="22"/>
      <c r="D190" s="22"/>
      <c r="E190" s="21"/>
      <c r="F190" s="24"/>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row>
    <row r="191" spans="1:56" ht="16.5" customHeight="1" x14ac:dyDescent="0.3">
      <c r="A191" s="22"/>
      <c r="B191" s="22"/>
      <c r="C191" s="22"/>
      <c r="D191" s="22"/>
      <c r="E191" s="21"/>
      <c r="F191" s="24"/>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row>
    <row r="192" spans="1:56" ht="16.5" customHeight="1" x14ac:dyDescent="0.3">
      <c r="A192" s="22"/>
      <c r="B192" s="22"/>
      <c r="C192" s="22"/>
      <c r="D192" s="22"/>
      <c r="E192" s="21"/>
      <c r="F192" s="24"/>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row>
    <row r="193" spans="1:56" ht="16.5" customHeight="1" x14ac:dyDescent="0.3">
      <c r="A193" s="22"/>
      <c r="B193" s="22"/>
      <c r="C193" s="22"/>
      <c r="D193" s="22"/>
      <c r="E193" s="21"/>
      <c r="F193" s="24"/>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row>
    <row r="194" spans="1:56" ht="16.5" customHeight="1" x14ac:dyDescent="0.3">
      <c r="A194" s="22"/>
      <c r="B194" s="22"/>
      <c r="C194" s="22"/>
      <c r="D194" s="22"/>
      <c r="E194" s="21"/>
      <c r="F194" s="24"/>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row>
    <row r="195" spans="1:56" ht="16.5" customHeight="1" x14ac:dyDescent="0.3">
      <c r="A195" s="22"/>
      <c r="B195" s="22"/>
      <c r="C195" s="22"/>
      <c r="D195" s="22"/>
      <c r="E195" s="21"/>
      <c r="F195" s="24"/>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row>
    <row r="196" spans="1:56" ht="16.5" customHeight="1" x14ac:dyDescent="0.3">
      <c r="A196" s="22"/>
      <c r="B196" s="22"/>
      <c r="C196" s="22"/>
      <c r="D196" s="22"/>
      <c r="E196" s="21"/>
      <c r="F196" s="24"/>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row>
    <row r="197" spans="1:56" ht="16.5" customHeight="1" x14ac:dyDescent="0.3">
      <c r="A197" s="22"/>
      <c r="B197" s="22"/>
      <c r="C197" s="22"/>
      <c r="D197" s="22"/>
      <c r="E197" s="21"/>
      <c r="F197" s="24"/>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row>
    <row r="198" spans="1:56" ht="16.5" customHeight="1" x14ac:dyDescent="0.3">
      <c r="A198" s="22"/>
      <c r="B198" s="22"/>
      <c r="C198" s="22"/>
      <c r="D198" s="22"/>
      <c r="E198" s="21"/>
      <c r="F198" s="24"/>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row>
    <row r="199" spans="1:56" ht="16.5" customHeight="1" x14ac:dyDescent="0.3">
      <c r="A199" s="22"/>
      <c r="B199" s="22"/>
      <c r="C199" s="22"/>
      <c r="D199" s="22"/>
      <c r="E199" s="21"/>
      <c r="F199" s="24"/>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row>
    <row r="200" spans="1:56" ht="16.5" customHeight="1" x14ac:dyDescent="0.3">
      <c r="A200" s="22"/>
      <c r="B200" s="22"/>
      <c r="C200" s="22"/>
      <c r="D200" s="22"/>
      <c r="E200" s="21"/>
      <c r="F200" s="24"/>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row>
    <row r="201" spans="1:56" ht="16.5" customHeight="1" x14ac:dyDescent="0.3">
      <c r="A201" s="22"/>
      <c r="B201" s="22"/>
      <c r="C201" s="22"/>
      <c r="D201" s="22"/>
      <c r="E201" s="21"/>
      <c r="F201" s="24"/>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row>
    <row r="202" spans="1:56" ht="16.5" customHeight="1" x14ac:dyDescent="0.3">
      <c r="A202" s="22"/>
      <c r="B202" s="22"/>
      <c r="C202" s="22"/>
      <c r="D202" s="22"/>
      <c r="E202" s="21"/>
      <c r="F202" s="24"/>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row>
    <row r="203" spans="1:56" ht="16.5" customHeight="1" x14ac:dyDescent="0.3">
      <c r="A203" s="22"/>
      <c r="B203" s="22"/>
      <c r="C203" s="22"/>
      <c r="D203" s="22"/>
      <c r="E203" s="21"/>
      <c r="F203" s="24"/>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row>
    <row r="204" spans="1:56" ht="16.5" customHeight="1" x14ac:dyDescent="0.3">
      <c r="A204" s="22"/>
      <c r="B204" s="22"/>
      <c r="C204" s="22"/>
      <c r="D204" s="22"/>
      <c r="E204" s="21"/>
      <c r="F204" s="24"/>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row>
    <row r="205" spans="1:56" ht="16.5" customHeight="1" x14ac:dyDescent="0.3">
      <c r="A205" s="22"/>
      <c r="B205" s="22"/>
      <c r="C205" s="22"/>
      <c r="D205" s="22"/>
      <c r="E205" s="21"/>
      <c r="F205" s="24"/>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row>
    <row r="206" spans="1:56" ht="16.5" customHeight="1" x14ac:dyDescent="0.3">
      <c r="A206" s="22"/>
      <c r="B206" s="22"/>
      <c r="C206" s="22"/>
      <c r="D206" s="22"/>
      <c r="E206" s="21"/>
      <c r="F206" s="24"/>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row>
    <row r="207" spans="1:56" ht="16.5" customHeight="1" x14ac:dyDescent="0.3">
      <c r="A207" s="22"/>
      <c r="B207" s="22"/>
      <c r="C207" s="22"/>
      <c r="D207" s="22"/>
      <c r="E207" s="21"/>
      <c r="F207" s="24"/>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row>
    <row r="208" spans="1:56" ht="16.5" customHeight="1" x14ac:dyDescent="0.3">
      <c r="A208" s="22"/>
      <c r="B208" s="22"/>
      <c r="C208" s="22"/>
      <c r="D208" s="22"/>
      <c r="E208" s="21"/>
      <c r="F208" s="24"/>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row>
    <row r="209" spans="1:56" ht="16.5" customHeight="1" x14ac:dyDescent="0.3">
      <c r="A209" s="22"/>
      <c r="B209" s="22"/>
      <c r="C209" s="22"/>
      <c r="D209" s="22"/>
      <c r="E209" s="21"/>
      <c r="F209" s="24"/>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row>
    <row r="210" spans="1:56" ht="16.5" customHeight="1" x14ac:dyDescent="0.3">
      <c r="A210" s="22"/>
      <c r="B210" s="22"/>
      <c r="C210" s="22"/>
      <c r="D210" s="22"/>
      <c r="E210" s="21"/>
      <c r="F210" s="24"/>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row>
    <row r="211" spans="1:56" ht="16.5" customHeight="1" x14ac:dyDescent="0.3">
      <c r="A211" s="22"/>
      <c r="B211" s="22"/>
      <c r="C211" s="22"/>
      <c r="D211" s="22"/>
      <c r="E211" s="21"/>
      <c r="F211" s="24"/>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row>
    <row r="212" spans="1:56" ht="16.5" customHeight="1" x14ac:dyDescent="0.3">
      <c r="A212" s="22"/>
      <c r="B212" s="22"/>
      <c r="C212" s="22"/>
      <c r="D212" s="22"/>
      <c r="E212" s="21"/>
      <c r="F212" s="24"/>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row>
    <row r="213" spans="1:56" ht="16.5" customHeight="1" x14ac:dyDescent="0.3">
      <c r="A213" s="22"/>
      <c r="B213" s="22"/>
      <c r="C213" s="22"/>
      <c r="D213" s="22"/>
      <c r="E213" s="21"/>
      <c r="F213" s="24"/>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row>
    <row r="214" spans="1:56" ht="16.5" customHeight="1" x14ac:dyDescent="0.3">
      <c r="A214" s="22"/>
      <c r="B214" s="22"/>
      <c r="C214" s="22"/>
      <c r="D214" s="22"/>
      <c r="E214" s="21"/>
      <c r="F214" s="24"/>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row>
    <row r="215" spans="1:56" ht="16.5" customHeight="1" x14ac:dyDescent="0.3">
      <c r="A215" s="22"/>
      <c r="B215" s="22"/>
      <c r="C215" s="22"/>
      <c r="D215" s="22"/>
      <c r="E215" s="21"/>
      <c r="F215" s="24"/>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row>
    <row r="216" spans="1:56" ht="16.5" customHeight="1" x14ac:dyDescent="0.3">
      <c r="A216" s="22"/>
      <c r="B216" s="22"/>
      <c r="C216" s="22"/>
      <c r="D216" s="22"/>
      <c r="E216" s="21"/>
      <c r="F216" s="24"/>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row>
    <row r="217" spans="1:56" ht="16.5" customHeight="1" x14ac:dyDescent="0.3">
      <c r="A217" s="22"/>
      <c r="B217" s="22"/>
      <c r="C217" s="22"/>
      <c r="D217" s="22"/>
      <c r="E217" s="21"/>
      <c r="F217" s="24"/>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row>
    <row r="218" spans="1:56" ht="16.5" customHeight="1" x14ac:dyDescent="0.3">
      <c r="A218" s="22"/>
      <c r="B218" s="22"/>
      <c r="C218" s="22"/>
      <c r="D218" s="22"/>
      <c r="E218" s="21"/>
      <c r="F218" s="24"/>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row>
    <row r="219" spans="1:56" ht="16.5" customHeight="1" x14ac:dyDescent="0.3">
      <c r="A219" s="22"/>
      <c r="B219" s="22"/>
      <c r="C219" s="22"/>
      <c r="D219" s="22"/>
      <c r="E219" s="21"/>
      <c r="F219" s="24"/>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row>
    <row r="220" spans="1:56" ht="16.5" customHeight="1" x14ac:dyDescent="0.3">
      <c r="A220" s="22"/>
      <c r="B220" s="22"/>
      <c r="C220" s="22"/>
      <c r="D220" s="22"/>
      <c r="E220" s="21"/>
      <c r="F220" s="24"/>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row>
    <row r="221" spans="1:56" ht="16.5" customHeight="1" x14ac:dyDescent="0.3">
      <c r="A221" s="22"/>
      <c r="B221" s="22"/>
      <c r="C221" s="22"/>
      <c r="D221" s="22"/>
      <c r="E221" s="21"/>
      <c r="F221" s="24"/>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row>
    <row r="222" spans="1:56" ht="16.5" customHeight="1" x14ac:dyDescent="0.3">
      <c r="A222" s="22"/>
      <c r="B222" s="22"/>
      <c r="C222" s="22"/>
      <c r="D222" s="22"/>
      <c r="E222" s="21"/>
      <c r="F222" s="24"/>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row>
    <row r="223" spans="1:56" ht="16.5" customHeight="1" x14ac:dyDescent="0.3">
      <c r="A223" s="22"/>
      <c r="B223" s="22"/>
      <c r="C223" s="22"/>
      <c r="D223" s="22"/>
      <c r="E223" s="21"/>
      <c r="F223" s="24"/>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row>
    <row r="224" spans="1:56" ht="16.5" customHeight="1" x14ac:dyDescent="0.3">
      <c r="A224" s="22"/>
      <c r="B224" s="22"/>
      <c r="C224" s="22"/>
      <c r="D224" s="22"/>
      <c r="E224" s="21"/>
      <c r="F224" s="24"/>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row>
    <row r="225" spans="1:56" ht="16.5" customHeight="1" x14ac:dyDescent="0.3">
      <c r="A225" s="22"/>
      <c r="B225" s="22"/>
      <c r="C225" s="22"/>
      <c r="D225" s="22"/>
      <c r="E225" s="21"/>
      <c r="F225" s="24"/>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row>
    <row r="226" spans="1:56" ht="16.5" customHeight="1" x14ac:dyDescent="0.3">
      <c r="A226" s="22"/>
      <c r="B226" s="22"/>
      <c r="C226" s="22"/>
      <c r="D226" s="22"/>
      <c r="E226" s="21"/>
      <c r="F226" s="24"/>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row>
    <row r="227" spans="1:56" ht="16.5" customHeight="1" x14ac:dyDescent="0.3">
      <c r="A227" s="22"/>
      <c r="B227" s="22"/>
      <c r="C227" s="22"/>
      <c r="D227" s="22"/>
      <c r="E227" s="21"/>
      <c r="F227" s="24"/>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row>
    <row r="228" spans="1:56" ht="16.5" customHeight="1" x14ac:dyDescent="0.3">
      <c r="A228" s="22"/>
      <c r="B228" s="22"/>
      <c r="C228" s="22"/>
      <c r="D228" s="22"/>
      <c r="E228" s="21"/>
      <c r="F228" s="24"/>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row>
    <row r="229" spans="1:56" ht="16.5" customHeight="1" x14ac:dyDescent="0.3">
      <c r="A229" s="22"/>
      <c r="B229" s="22"/>
      <c r="C229" s="22"/>
      <c r="D229" s="22"/>
      <c r="E229" s="21"/>
      <c r="F229" s="24"/>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row>
    <row r="230" spans="1:56" ht="16.5" customHeight="1" x14ac:dyDescent="0.3">
      <c r="A230" s="22"/>
      <c r="B230" s="22"/>
      <c r="C230" s="22"/>
      <c r="D230" s="22"/>
      <c r="E230" s="21"/>
      <c r="F230" s="24"/>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row>
    <row r="231" spans="1:56" ht="16.5" customHeight="1" x14ac:dyDescent="0.3">
      <c r="A231" s="22"/>
      <c r="B231" s="22"/>
      <c r="C231" s="22"/>
      <c r="D231" s="22"/>
      <c r="E231" s="21"/>
      <c r="F231" s="24"/>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row>
    <row r="232" spans="1:56" ht="16.5" customHeight="1" x14ac:dyDescent="0.3">
      <c r="A232" s="22"/>
      <c r="B232" s="22"/>
      <c r="C232" s="22"/>
      <c r="D232" s="22"/>
      <c r="E232" s="21"/>
      <c r="F232" s="24"/>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row>
    <row r="233" spans="1:56" ht="16.5" customHeight="1" x14ac:dyDescent="0.3">
      <c r="A233" s="22"/>
      <c r="B233" s="22"/>
      <c r="C233" s="22"/>
      <c r="D233" s="22"/>
      <c r="E233" s="21"/>
      <c r="F233" s="24"/>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row>
    <row r="234" spans="1:56" ht="16.5" customHeight="1" x14ac:dyDescent="0.3">
      <c r="A234" s="22"/>
      <c r="B234" s="22"/>
      <c r="C234" s="22"/>
      <c r="D234" s="22"/>
      <c r="E234" s="21"/>
      <c r="F234" s="24"/>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row>
    <row r="235" spans="1:56" ht="16.5" customHeight="1" x14ac:dyDescent="0.3">
      <c r="A235" s="22"/>
      <c r="B235" s="22"/>
      <c r="C235" s="22"/>
      <c r="D235" s="22"/>
      <c r="E235" s="21"/>
      <c r="F235" s="24"/>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row>
    <row r="236" spans="1:56" ht="16.5" customHeight="1" x14ac:dyDescent="0.3">
      <c r="A236" s="22"/>
      <c r="B236" s="22"/>
      <c r="C236" s="22"/>
      <c r="D236" s="22"/>
      <c r="E236" s="21"/>
      <c r="F236" s="24"/>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row>
    <row r="237" spans="1:56" ht="16.5" customHeight="1" x14ac:dyDescent="0.3">
      <c r="A237" s="22"/>
      <c r="B237" s="22"/>
      <c r="C237" s="22"/>
      <c r="D237" s="22"/>
      <c r="E237" s="21"/>
      <c r="F237" s="24"/>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row>
    <row r="238" spans="1:56" ht="16.5" customHeight="1" x14ac:dyDescent="0.3">
      <c r="A238" s="22"/>
      <c r="B238" s="22"/>
      <c r="C238" s="22"/>
      <c r="D238" s="22"/>
      <c r="E238" s="21"/>
      <c r="F238" s="24"/>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row>
    <row r="239" spans="1:56" ht="16.5" customHeight="1" x14ac:dyDescent="0.3">
      <c r="A239" s="22"/>
      <c r="B239" s="22"/>
      <c r="C239" s="22"/>
      <c r="D239" s="22"/>
      <c r="E239" s="21"/>
      <c r="F239" s="24"/>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row>
    <row r="240" spans="1:56" ht="16.5" customHeight="1" x14ac:dyDescent="0.3">
      <c r="A240" s="22"/>
      <c r="B240" s="22"/>
      <c r="C240" s="22"/>
      <c r="D240" s="22"/>
      <c r="E240" s="21"/>
      <c r="F240" s="24"/>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row>
    <row r="241" spans="1:56" ht="16.5" customHeight="1" x14ac:dyDescent="0.3">
      <c r="A241" s="22"/>
      <c r="B241" s="22"/>
      <c r="C241" s="22"/>
      <c r="D241" s="22"/>
      <c r="E241" s="21"/>
      <c r="F241" s="24"/>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row>
    <row r="242" spans="1:56" ht="16.5" customHeight="1" x14ac:dyDescent="0.3">
      <c r="A242" s="22"/>
      <c r="B242" s="22"/>
      <c r="C242" s="22"/>
      <c r="D242" s="22"/>
      <c r="E242" s="21"/>
      <c r="F242" s="24"/>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row>
    <row r="243" spans="1:56" ht="16.5" customHeight="1" x14ac:dyDescent="0.3">
      <c r="A243" s="22"/>
      <c r="B243" s="22"/>
      <c r="C243" s="22"/>
      <c r="D243" s="22"/>
      <c r="E243" s="21"/>
      <c r="F243" s="24"/>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row>
    <row r="244" spans="1:56" ht="16.5" customHeight="1" x14ac:dyDescent="0.3">
      <c r="A244" s="22"/>
      <c r="B244" s="22"/>
      <c r="C244" s="22"/>
      <c r="D244" s="22"/>
      <c r="E244" s="21"/>
      <c r="F244" s="24"/>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row>
    <row r="245" spans="1:56" ht="16.5" customHeight="1" x14ac:dyDescent="0.3">
      <c r="A245" s="22"/>
      <c r="B245" s="22"/>
      <c r="C245" s="22"/>
      <c r="D245" s="22"/>
      <c r="E245" s="21"/>
      <c r="F245" s="24"/>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row>
    <row r="246" spans="1:56" ht="16.5" customHeight="1" x14ac:dyDescent="0.3">
      <c r="A246" s="22"/>
      <c r="B246" s="22"/>
      <c r="C246" s="22"/>
      <c r="D246" s="22"/>
      <c r="E246" s="21"/>
      <c r="F246" s="24"/>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row>
    <row r="247" spans="1:56" ht="16.5" customHeight="1" x14ac:dyDescent="0.3">
      <c r="A247" s="22"/>
      <c r="B247" s="22"/>
      <c r="C247" s="22"/>
      <c r="D247" s="22"/>
      <c r="E247" s="21"/>
      <c r="F247" s="24"/>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row>
    <row r="248" spans="1:56" ht="16.5" customHeight="1" x14ac:dyDescent="0.3">
      <c r="A248" s="22"/>
      <c r="B248" s="22"/>
      <c r="C248" s="22"/>
      <c r="D248" s="22"/>
      <c r="E248" s="21"/>
      <c r="F248" s="24"/>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row>
    <row r="249" spans="1:56" ht="16.5" customHeight="1" x14ac:dyDescent="0.3">
      <c r="A249" s="22"/>
      <c r="B249" s="22"/>
      <c r="C249" s="22"/>
      <c r="D249" s="22"/>
      <c r="E249" s="21"/>
      <c r="F249" s="24"/>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row>
    <row r="250" spans="1:56" ht="16.5" customHeight="1" x14ac:dyDescent="0.3">
      <c r="A250" s="22"/>
      <c r="B250" s="22"/>
      <c r="C250" s="22"/>
      <c r="D250" s="22"/>
      <c r="E250" s="21"/>
      <c r="F250" s="24"/>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row>
    <row r="251" spans="1:56" ht="16.5" customHeight="1" x14ac:dyDescent="0.3">
      <c r="A251" s="22"/>
      <c r="B251" s="22"/>
      <c r="C251" s="22"/>
      <c r="D251" s="22"/>
      <c r="E251" s="21"/>
      <c r="F251" s="24"/>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row>
    <row r="252" spans="1:56" ht="16.5" customHeight="1" x14ac:dyDescent="0.3">
      <c r="A252" s="22"/>
      <c r="B252" s="22"/>
      <c r="C252" s="22"/>
      <c r="D252" s="22"/>
      <c r="E252" s="21"/>
      <c r="F252" s="24"/>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row>
    <row r="253" spans="1:56" ht="16.5" customHeight="1" x14ac:dyDescent="0.3">
      <c r="A253" s="22"/>
      <c r="B253" s="22"/>
      <c r="C253" s="22"/>
      <c r="D253" s="22"/>
      <c r="E253" s="21"/>
      <c r="F253" s="24"/>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row>
    <row r="254" spans="1:56" ht="16.5" customHeight="1" x14ac:dyDescent="0.3">
      <c r="A254" s="22"/>
      <c r="B254" s="22"/>
      <c r="C254" s="22"/>
      <c r="D254" s="22"/>
      <c r="E254" s="21"/>
      <c r="F254" s="24"/>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row>
    <row r="255" spans="1:56" ht="16.5" customHeight="1" x14ac:dyDescent="0.3">
      <c r="A255" s="22"/>
      <c r="B255" s="22"/>
      <c r="C255" s="22"/>
      <c r="D255" s="22"/>
      <c r="E255" s="21"/>
      <c r="F255" s="24"/>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row>
    <row r="256" spans="1:56" ht="16.5" customHeight="1" x14ac:dyDescent="0.3">
      <c r="A256" s="22"/>
      <c r="B256" s="22"/>
      <c r="C256" s="22"/>
      <c r="D256" s="22"/>
      <c r="E256" s="21"/>
      <c r="F256" s="24"/>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row>
    <row r="257" spans="1:56" ht="16.5" customHeight="1" x14ac:dyDescent="0.3">
      <c r="A257" s="22"/>
      <c r="B257" s="22"/>
      <c r="C257" s="22"/>
      <c r="D257" s="22"/>
      <c r="E257" s="21"/>
      <c r="F257" s="24"/>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row>
    <row r="258" spans="1:56" ht="16.5" customHeight="1" x14ac:dyDescent="0.3">
      <c r="A258" s="22"/>
      <c r="B258" s="22"/>
      <c r="C258" s="22"/>
      <c r="D258" s="22"/>
      <c r="E258" s="21"/>
      <c r="F258" s="24"/>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row>
    <row r="259" spans="1:56" ht="16.5" customHeight="1" x14ac:dyDescent="0.3">
      <c r="A259" s="22"/>
      <c r="B259" s="22"/>
      <c r="C259" s="22"/>
      <c r="D259" s="22"/>
      <c r="E259" s="21"/>
      <c r="F259" s="24"/>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row>
    <row r="260" spans="1:56" ht="16.5" customHeight="1" x14ac:dyDescent="0.3">
      <c r="A260" s="22"/>
      <c r="B260" s="22"/>
      <c r="C260" s="22"/>
      <c r="D260" s="22"/>
      <c r="E260" s="21"/>
      <c r="F260" s="24"/>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row>
    <row r="261" spans="1:56" ht="16.5" customHeight="1" x14ac:dyDescent="0.3">
      <c r="A261" s="22"/>
      <c r="B261" s="22"/>
      <c r="C261" s="22"/>
      <c r="D261" s="22"/>
      <c r="E261" s="21"/>
      <c r="F261" s="24"/>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row>
    <row r="262" spans="1:56" ht="16.5" customHeight="1" x14ac:dyDescent="0.3">
      <c r="A262" s="22"/>
      <c r="B262" s="22"/>
      <c r="C262" s="22"/>
      <c r="D262" s="22"/>
      <c r="E262" s="21"/>
      <c r="F262" s="24"/>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row>
    <row r="263" spans="1:56" ht="16.5" customHeight="1" x14ac:dyDescent="0.3">
      <c r="A263" s="22"/>
      <c r="B263" s="22"/>
      <c r="C263" s="22"/>
      <c r="D263" s="22"/>
      <c r="E263" s="21"/>
      <c r="F263" s="24"/>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row>
    <row r="264" spans="1:56" ht="16.5" customHeight="1" x14ac:dyDescent="0.3">
      <c r="A264" s="22"/>
      <c r="B264" s="22"/>
      <c r="C264" s="22"/>
      <c r="D264" s="22"/>
      <c r="E264" s="21"/>
      <c r="F264" s="24"/>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row>
    <row r="265" spans="1:56" ht="16.5" customHeight="1" x14ac:dyDescent="0.3">
      <c r="A265" s="22"/>
      <c r="B265" s="22"/>
      <c r="C265" s="22"/>
      <c r="D265" s="22"/>
      <c r="E265" s="21"/>
      <c r="F265" s="24"/>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row>
    <row r="266" spans="1:56" ht="16.5" customHeight="1" x14ac:dyDescent="0.3">
      <c r="A266" s="22"/>
      <c r="B266" s="22"/>
      <c r="C266" s="22"/>
      <c r="D266" s="22"/>
      <c r="E266" s="21"/>
      <c r="F266" s="24"/>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row>
    <row r="267" spans="1:56" ht="16.5" customHeight="1" x14ac:dyDescent="0.3">
      <c r="A267" s="22"/>
      <c r="B267" s="22"/>
      <c r="C267" s="22"/>
      <c r="D267" s="22"/>
      <c r="E267" s="21"/>
      <c r="F267" s="24"/>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row>
    <row r="268" spans="1:56" ht="16.5" customHeight="1" x14ac:dyDescent="0.3">
      <c r="A268" s="22"/>
      <c r="B268" s="22"/>
      <c r="C268" s="22"/>
      <c r="D268" s="22"/>
      <c r="E268" s="21"/>
      <c r="F268" s="24"/>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row>
    <row r="269" spans="1:56" ht="16.5" customHeight="1" x14ac:dyDescent="0.3">
      <c r="A269" s="22"/>
      <c r="B269" s="22"/>
      <c r="C269" s="22"/>
      <c r="D269" s="22"/>
      <c r="E269" s="21"/>
      <c r="F269" s="24"/>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row>
    <row r="270" spans="1:56" ht="16.5" customHeight="1" x14ac:dyDescent="0.3">
      <c r="A270" s="22"/>
      <c r="B270" s="22"/>
      <c r="C270" s="22"/>
      <c r="D270" s="22"/>
      <c r="E270" s="21"/>
      <c r="F270" s="24"/>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row>
    <row r="271" spans="1:56" ht="16.5" customHeight="1" x14ac:dyDescent="0.3">
      <c r="A271" s="22"/>
      <c r="B271" s="22"/>
      <c r="C271" s="22"/>
      <c r="D271" s="22"/>
      <c r="E271" s="21"/>
      <c r="F271" s="24"/>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row>
    <row r="272" spans="1:56" ht="16.5" customHeight="1" x14ac:dyDescent="0.3">
      <c r="A272" s="22"/>
      <c r="B272" s="22"/>
      <c r="C272" s="22"/>
      <c r="D272" s="22"/>
      <c r="E272" s="21"/>
      <c r="F272" s="24"/>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row>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4">
    <mergeCell ref="L52:L57"/>
    <mergeCell ref="M52:M57"/>
    <mergeCell ref="N52:N57"/>
    <mergeCell ref="A52:A57"/>
    <mergeCell ref="B52:B57"/>
    <mergeCell ref="C52:C57"/>
    <mergeCell ref="D52:D57"/>
    <mergeCell ref="E52:E57"/>
    <mergeCell ref="F52:F57"/>
    <mergeCell ref="G52:G57"/>
    <mergeCell ref="L58:L63"/>
    <mergeCell ref="M58:M63"/>
    <mergeCell ref="N58:N63"/>
    <mergeCell ref="A58:A63"/>
    <mergeCell ref="B58:B63"/>
    <mergeCell ref="C58:C63"/>
    <mergeCell ref="D58:D63"/>
    <mergeCell ref="E58:E63"/>
    <mergeCell ref="F58:F63"/>
    <mergeCell ref="G58:G63"/>
    <mergeCell ref="J16:J21"/>
    <mergeCell ref="K16:K21"/>
    <mergeCell ref="L16:L21"/>
    <mergeCell ref="M16:M21"/>
    <mergeCell ref="N16:N21"/>
    <mergeCell ref="A16:A21"/>
    <mergeCell ref="B16:B21"/>
    <mergeCell ref="D16:D21"/>
    <mergeCell ref="E16:E21"/>
    <mergeCell ref="F16:F21"/>
    <mergeCell ref="G16:G21"/>
    <mergeCell ref="J22:J27"/>
    <mergeCell ref="K22:K27"/>
    <mergeCell ref="L22:L27"/>
    <mergeCell ref="M22:M27"/>
    <mergeCell ref="N22:N27"/>
    <mergeCell ref="A22:A27"/>
    <mergeCell ref="B22:B27"/>
    <mergeCell ref="C22:C27"/>
    <mergeCell ref="D22:D27"/>
    <mergeCell ref="E22:E27"/>
    <mergeCell ref="F22:F27"/>
    <mergeCell ref="G22:G27"/>
    <mergeCell ref="L28:L33"/>
    <mergeCell ref="M28:M33"/>
    <mergeCell ref="N28:N33"/>
    <mergeCell ref="A28:A33"/>
    <mergeCell ref="B28:B33"/>
    <mergeCell ref="C28:C33"/>
    <mergeCell ref="D28:D33"/>
    <mergeCell ref="E28:E33"/>
    <mergeCell ref="F28:F33"/>
    <mergeCell ref="G28:G33"/>
    <mergeCell ref="E64:E69"/>
    <mergeCell ref="F64:F69"/>
    <mergeCell ref="G64:G69"/>
    <mergeCell ref="H28:H33"/>
    <mergeCell ref="I28:I33"/>
    <mergeCell ref="J28:J33"/>
    <mergeCell ref="K28:K33"/>
    <mergeCell ref="H58:H63"/>
    <mergeCell ref="I58:I63"/>
    <mergeCell ref="J58:J63"/>
    <mergeCell ref="K58:K63"/>
    <mergeCell ref="H52:H57"/>
    <mergeCell ref="I52:I57"/>
    <mergeCell ref="J52:J57"/>
    <mergeCell ref="K52:K57"/>
    <mergeCell ref="J34:J39"/>
    <mergeCell ref="K34:K39"/>
    <mergeCell ref="H40:H45"/>
    <mergeCell ref="I40:I45"/>
    <mergeCell ref="J40:J45"/>
    <mergeCell ref="K40:K45"/>
    <mergeCell ref="H46:H51"/>
    <mergeCell ref="I46:I51"/>
    <mergeCell ref="A1:AJ2"/>
    <mergeCell ref="A4:B4"/>
    <mergeCell ref="C4:N4"/>
    <mergeCell ref="O4:Q4"/>
    <mergeCell ref="A5:B5"/>
    <mergeCell ref="C5:N5"/>
    <mergeCell ref="C6:N6"/>
    <mergeCell ref="AI8:AI9"/>
    <mergeCell ref="AJ8:AJ9"/>
    <mergeCell ref="A6:B6"/>
    <mergeCell ref="A7:G7"/>
    <mergeCell ref="H7:N7"/>
    <mergeCell ref="O7:W7"/>
    <mergeCell ref="X7:AD7"/>
    <mergeCell ref="AE7:AJ7"/>
    <mergeCell ref="A8:A9"/>
    <mergeCell ref="P8:P9"/>
    <mergeCell ref="Q8:Q9"/>
    <mergeCell ref="R8:W8"/>
    <mergeCell ref="X8:X9"/>
    <mergeCell ref="Y8:Y9"/>
    <mergeCell ref="Z8:Z9"/>
    <mergeCell ref="AA8:AA9"/>
    <mergeCell ref="AB8:AB9"/>
    <mergeCell ref="M10:M15"/>
    <mergeCell ref="N10:N15"/>
    <mergeCell ref="F10:F15"/>
    <mergeCell ref="G10:G15"/>
    <mergeCell ref="H10:H15"/>
    <mergeCell ref="I10:I15"/>
    <mergeCell ref="J10:J15"/>
    <mergeCell ref="K10:K15"/>
    <mergeCell ref="L10:L15"/>
    <mergeCell ref="J8:J9"/>
    <mergeCell ref="K8:K9"/>
    <mergeCell ref="L8:L9"/>
    <mergeCell ref="AC8:AC9"/>
    <mergeCell ref="AD8:AD9"/>
    <mergeCell ref="AE8:AE9"/>
    <mergeCell ref="AF8:AF9"/>
    <mergeCell ref="AG8:AG9"/>
    <mergeCell ref="AH8:AH9"/>
    <mergeCell ref="M8:M9"/>
    <mergeCell ref="N8:N9"/>
    <mergeCell ref="O8:O9"/>
    <mergeCell ref="B8:B9"/>
    <mergeCell ref="C8:C9"/>
    <mergeCell ref="A10:A15"/>
    <mergeCell ref="B10:B15"/>
    <mergeCell ref="D10:D15"/>
    <mergeCell ref="E10:E15"/>
    <mergeCell ref="H34:H39"/>
    <mergeCell ref="I34:I39"/>
    <mergeCell ref="C10:C12"/>
    <mergeCell ref="D8:D9"/>
    <mergeCell ref="E8:E9"/>
    <mergeCell ref="F8:F9"/>
    <mergeCell ref="G8:G9"/>
    <mergeCell ref="H8:H9"/>
    <mergeCell ref="I8:I9"/>
    <mergeCell ref="H22:H27"/>
    <mergeCell ref="I22:I27"/>
    <mergeCell ref="H16:H21"/>
    <mergeCell ref="I16:I21"/>
    <mergeCell ref="L34:L39"/>
    <mergeCell ref="M34:M39"/>
    <mergeCell ref="N34:N39"/>
    <mergeCell ref="A34:A39"/>
    <mergeCell ref="B34:B39"/>
    <mergeCell ref="C34:C39"/>
    <mergeCell ref="D34:D39"/>
    <mergeCell ref="E34:E39"/>
    <mergeCell ref="F34:F39"/>
    <mergeCell ref="G34:G39"/>
    <mergeCell ref="L40:L45"/>
    <mergeCell ref="M40:M45"/>
    <mergeCell ref="N40:N45"/>
    <mergeCell ref="A40:A45"/>
    <mergeCell ref="B40:B45"/>
    <mergeCell ref="C40:C45"/>
    <mergeCell ref="D40:D45"/>
    <mergeCell ref="E40:E45"/>
    <mergeCell ref="F40:F45"/>
    <mergeCell ref="G40:G45"/>
    <mergeCell ref="J46:J51"/>
    <mergeCell ref="K46:K51"/>
    <mergeCell ref="L46:L51"/>
    <mergeCell ref="M46:M51"/>
    <mergeCell ref="N46:N51"/>
    <mergeCell ref="B70:AJ70"/>
    <mergeCell ref="A46:A51"/>
    <mergeCell ref="B46:B51"/>
    <mergeCell ref="C46:C51"/>
    <mergeCell ref="D46:D51"/>
    <mergeCell ref="E46:E51"/>
    <mergeCell ref="F46:F51"/>
    <mergeCell ref="G46:G51"/>
    <mergeCell ref="H64:H69"/>
    <mergeCell ref="I64:I69"/>
    <mergeCell ref="J64:J69"/>
    <mergeCell ref="K64:K69"/>
    <mergeCell ref="L64:L69"/>
    <mergeCell ref="M64:M69"/>
    <mergeCell ref="N64:N69"/>
    <mergeCell ref="A64:A69"/>
    <mergeCell ref="B64:B69"/>
    <mergeCell ref="C64:C69"/>
    <mergeCell ref="D64:D69"/>
  </mergeCells>
  <conditionalFormatting sqref="H10 H16">
    <cfRule type="cellIs" dxfId="104" priority="1" operator="equal">
      <formula>"Muy Alta"</formula>
    </cfRule>
    <cfRule type="cellIs" dxfId="103" priority="2" operator="equal">
      <formula>"Alta"</formula>
    </cfRule>
    <cfRule type="cellIs" dxfId="102" priority="3" operator="equal">
      <formula>"Media"</formula>
    </cfRule>
    <cfRule type="cellIs" dxfId="101" priority="4" operator="equal">
      <formula>"Baja"</formula>
    </cfRule>
    <cfRule type="cellIs" dxfId="100" priority="5" operator="equal">
      <formula>"Muy Baja"</formula>
    </cfRule>
  </conditionalFormatting>
  <conditionalFormatting sqref="H22">
    <cfRule type="cellIs" dxfId="99" priority="52" operator="equal">
      <formula>"Muy Alta"</formula>
    </cfRule>
    <cfRule type="cellIs" dxfId="98" priority="56" operator="equal">
      <formula>"Muy Baja"</formula>
    </cfRule>
    <cfRule type="cellIs" dxfId="97" priority="55" operator="equal">
      <formula>"Baja"</formula>
    </cfRule>
    <cfRule type="cellIs" dxfId="96" priority="54" operator="equal">
      <formula>"Media"</formula>
    </cfRule>
    <cfRule type="cellIs" dxfId="95" priority="53" operator="equal">
      <formula>"Alta"</formula>
    </cfRule>
  </conditionalFormatting>
  <conditionalFormatting sqref="H28">
    <cfRule type="cellIs" dxfId="94" priority="78" operator="equal">
      <formula>"Baja"</formula>
    </cfRule>
    <cfRule type="cellIs" dxfId="93" priority="77" operator="equal">
      <formula>"Media"</formula>
    </cfRule>
    <cfRule type="cellIs" dxfId="92" priority="76" operator="equal">
      <formula>"Alta"</formula>
    </cfRule>
    <cfRule type="cellIs" dxfId="91" priority="75" operator="equal">
      <formula>"Muy Alta"</formula>
    </cfRule>
    <cfRule type="cellIs" dxfId="90" priority="79" operator="equal">
      <formula>"Muy Baja"</formula>
    </cfRule>
  </conditionalFormatting>
  <conditionalFormatting sqref="H34">
    <cfRule type="cellIs" dxfId="89" priority="102" operator="equal">
      <formula>"Muy Baja"</formula>
    </cfRule>
    <cfRule type="cellIs" dxfId="88" priority="101" operator="equal">
      <formula>"Baja"</formula>
    </cfRule>
    <cfRule type="cellIs" dxfId="87" priority="98" operator="equal">
      <formula>"Muy Alta"</formula>
    </cfRule>
    <cfRule type="cellIs" dxfId="86" priority="100" operator="equal">
      <formula>"Media"</formula>
    </cfRule>
    <cfRule type="cellIs" dxfId="85" priority="99" operator="equal">
      <formula>"Alta"</formula>
    </cfRule>
  </conditionalFormatting>
  <conditionalFormatting sqref="H40">
    <cfRule type="cellIs" dxfId="84" priority="121" operator="equal">
      <formula>"Muy Alta"</formula>
    </cfRule>
    <cfRule type="cellIs" dxfId="83" priority="122" operator="equal">
      <formula>"Alta"</formula>
    </cfRule>
    <cfRule type="cellIs" dxfId="82" priority="123" operator="equal">
      <formula>"Media"</formula>
    </cfRule>
    <cfRule type="cellIs" dxfId="81" priority="124" operator="equal">
      <formula>"Baja"</formula>
    </cfRule>
    <cfRule type="cellIs" dxfId="80" priority="125" operator="equal">
      <formula>"Muy Baja"</formula>
    </cfRule>
  </conditionalFormatting>
  <conditionalFormatting sqref="H46">
    <cfRule type="cellIs" dxfId="79" priority="144" operator="equal">
      <formula>"Muy Alta"</formula>
    </cfRule>
    <cfRule type="cellIs" dxfId="78" priority="145" operator="equal">
      <formula>"Alta"</formula>
    </cfRule>
    <cfRule type="cellIs" dxfId="77" priority="146" operator="equal">
      <formula>"Media"</formula>
    </cfRule>
    <cfRule type="cellIs" dxfId="76" priority="148" operator="equal">
      <formula>"Muy Baja"</formula>
    </cfRule>
    <cfRule type="cellIs" dxfId="75" priority="147" operator="equal">
      <formula>"Baja"</formula>
    </cfRule>
  </conditionalFormatting>
  <conditionalFormatting sqref="H52">
    <cfRule type="cellIs" dxfId="74" priority="171" operator="equal">
      <formula>"Muy Baja"</formula>
    </cfRule>
    <cfRule type="cellIs" dxfId="73" priority="168" operator="equal">
      <formula>"Alta"</formula>
    </cfRule>
    <cfRule type="cellIs" dxfId="72" priority="167" operator="equal">
      <formula>"Muy Alta"</formula>
    </cfRule>
    <cfRule type="cellIs" dxfId="71" priority="170" operator="equal">
      <formula>"Baja"</formula>
    </cfRule>
    <cfRule type="cellIs" dxfId="70" priority="169" operator="equal">
      <formula>"Media"</formula>
    </cfRule>
  </conditionalFormatting>
  <conditionalFormatting sqref="H58">
    <cfRule type="cellIs" dxfId="69" priority="29" operator="equal">
      <formula>"Muy Alta"</formula>
    </cfRule>
    <cfRule type="cellIs" dxfId="68" priority="30" operator="equal">
      <formula>"Alta"</formula>
    </cfRule>
    <cfRule type="cellIs" dxfId="67" priority="32" operator="equal">
      <formula>"Baja"</formula>
    </cfRule>
    <cfRule type="cellIs" dxfId="66" priority="33" operator="equal">
      <formula>"Muy Baja"</formula>
    </cfRule>
    <cfRule type="cellIs" dxfId="65" priority="31" operator="equal">
      <formula>"Media"</formula>
    </cfRule>
  </conditionalFormatting>
  <conditionalFormatting sqref="H64">
    <cfRule type="cellIs" dxfId="64" priority="208" operator="equal">
      <formula>"Muy Alta"</formula>
    </cfRule>
    <cfRule type="cellIs" dxfId="63" priority="209" operator="equal">
      <formula>"Alta"</formula>
    </cfRule>
    <cfRule type="cellIs" dxfId="62" priority="210" operator="equal">
      <formula>"Media"</formula>
    </cfRule>
    <cfRule type="cellIs" dxfId="61" priority="211" operator="equal">
      <formula>"Baja"</formula>
    </cfRule>
    <cfRule type="cellIs" dxfId="60" priority="212" operator="equal">
      <formula>"Muy Baja"</formula>
    </cfRule>
  </conditionalFormatting>
  <conditionalFormatting sqref="K10:K69">
    <cfRule type="containsText" dxfId="59" priority="231" operator="containsText" text="❌">
      <formula>NOT(ISERROR(SEARCH(("❌"),(K10))))</formula>
    </cfRule>
  </conditionalFormatting>
  <conditionalFormatting sqref="L10 L16 L22 L28 L34 L40 L46 L52 L58 L64">
    <cfRule type="cellIs" dxfId="58" priority="9" operator="equal">
      <formula>"Menor"</formula>
    </cfRule>
    <cfRule type="cellIs" dxfId="57" priority="10" operator="equal">
      <formula>"Leve"</formula>
    </cfRule>
    <cfRule type="cellIs" dxfId="56" priority="8" operator="equal">
      <formula>"Moderado"</formula>
    </cfRule>
    <cfRule type="cellIs" dxfId="55" priority="7" operator="equal">
      <formula>"Mayor"</formula>
    </cfRule>
    <cfRule type="cellIs" dxfId="54" priority="6" operator="equal">
      <formula>"Catastrófico"</formula>
    </cfRule>
  </conditionalFormatting>
  <conditionalFormatting sqref="N10">
    <cfRule type="cellIs" dxfId="53" priority="11" operator="equal">
      <formula>"Extremo"</formula>
    </cfRule>
    <cfRule type="cellIs" dxfId="52" priority="12" operator="equal">
      <formula>"Alto"</formula>
    </cfRule>
    <cfRule type="cellIs" dxfId="51" priority="13" operator="equal">
      <formula>"Moderado"</formula>
    </cfRule>
    <cfRule type="cellIs" dxfId="50" priority="14" operator="equal">
      <formula>"Bajo"</formula>
    </cfRule>
  </conditionalFormatting>
  <conditionalFormatting sqref="N16">
    <cfRule type="cellIs" dxfId="49" priority="37" operator="equal">
      <formula>"Bajo"</formula>
    </cfRule>
    <cfRule type="cellIs" dxfId="48" priority="36" operator="equal">
      <formula>"Moderado"</formula>
    </cfRule>
    <cfRule type="cellIs" dxfId="47" priority="35" operator="equal">
      <formula>"Alto"</formula>
    </cfRule>
    <cfRule type="cellIs" dxfId="46" priority="34" operator="equal">
      <formula>"Extremo"</formula>
    </cfRule>
  </conditionalFormatting>
  <conditionalFormatting sqref="N22">
    <cfRule type="cellIs" dxfId="45" priority="60" operator="equal">
      <formula>"Bajo"</formula>
    </cfRule>
    <cfRule type="cellIs" dxfId="44" priority="57" operator="equal">
      <formula>"Extremo"</formula>
    </cfRule>
    <cfRule type="cellIs" dxfId="43" priority="58" operator="equal">
      <formula>"Alto"</formula>
    </cfRule>
    <cfRule type="cellIs" dxfId="42" priority="59" operator="equal">
      <formula>"Moderado"</formula>
    </cfRule>
  </conditionalFormatting>
  <conditionalFormatting sqref="N28">
    <cfRule type="cellIs" dxfId="41" priority="80" operator="equal">
      <formula>"Extremo"</formula>
    </cfRule>
    <cfRule type="cellIs" dxfId="40" priority="82" operator="equal">
      <formula>"Moderado"</formula>
    </cfRule>
    <cfRule type="cellIs" dxfId="39" priority="83" operator="equal">
      <formula>"Bajo"</formula>
    </cfRule>
    <cfRule type="cellIs" dxfId="38" priority="81" operator="equal">
      <formula>"Alto"</formula>
    </cfRule>
  </conditionalFormatting>
  <conditionalFormatting sqref="N34">
    <cfRule type="cellIs" dxfId="37" priority="106" operator="equal">
      <formula>"Bajo"</formula>
    </cfRule>
    <cfRule type="cellIs" dxfId="36" priority="105" operator="equal">
      <formula>"Moderado"</formula>
    </cfRule>
    <cfRule type="cellIs" dxfId="35" priority="104" operator="equal">
      <formula>"Alto"</formula>
    </cfRule>
    <cfRule type="cellIs" dxfId="34" priority="103" operator="equal">
      <formula>"Extremo"</formula>
    </cfRule>
  </conditionalFormatting>
  <conditionalFormatting sqref="N40">
    <cfRule type="cellIs" dxfId="33" priority="129" operator="equal">
      <formula>"Bajo"</formula>
    </cfRule>
    <cfRule type="cellIs" dxfId="32" priority="127" operator="equal">
      <formula>"Alto"</formula>
    </cfRule>
    <cfRule type="cellIs" dxfId="31" priority="126" operator="equal">
      <formula>"Extremo"</formula>
    </cfRule>
    <cfRule type="cellIs" dxfId="30" priority="128" operator="equal">
      <formula>"Moderado"</formula>
    </cfRule>
  </conditionalFormatting>
  <conditionalFormatting sqref="N46">
    <cfRule type="cellIs" dxfId="29" priority="152" operator="equal">
      <formula>"Bajo"</formula>
    </cfRule>
    <cfRule type="cellIs" dxfId="28" priority="151" operator="equal">
      <formula>"Moderado"</formula>
    </cfRule>
    <cfRule type="cellIs" dxfId="27" priority="150" operator="equal">
      <formula>"Alto"</formula>
    </cfRule>
    <cfRule type="cellIs" dxfId="26" priority="149" operator="equal">
      <formula>"Extremo"</formula>
    </cfRule>
  </conditionalFormatting>
  <conditionalFormatting sqref="N52">
    <cfRule type="cellIs" dxfId="25" priority="175" operator="equal">
      <formula>"Bajo"</formula>
    </cfRule>
    <cfRule type="cellIs" dxfId="24" priority="172" operator="equal">
      <formula>"Extremo"</formula>
    </cfRule>
    <cfRule type="cellIs" dxfId="23" priority="173" operator="equal">
      <formula>"Alto"</formula>
    </cfRule>
    <cfRule type="cellIs" dxfId="22" priority="174" operator="equal">
      <formula>"Moderado"</formula>
    </cfRule>
  </conditionalFormatting>
  <conditionalFormatting sqref="N58">
    <cfRule type="cellIs" dxfId="21" priority="190" operator="equal">
      <formula>"Extremo"</formula>
    </cfRule>
    <cfRule type="cellIs" dxfId="20" priority="191" operator="equal">
      <formula>"Alto"</formula>
    </cfRule>
    <cfRule type="cellIs" dxfId="19" priority="192" operator="equal">
      <formula>"Moderado"</formula>
    </cfRule>
    <cfRule type="cellIs" dxfId="18" priority="193" operator="equal">
      <formula>"Bajo"</formula>
    </cfRule>
  </conditionalFormatting>
  <conditionalFormatting sqref="N64">
    <cfRule type="cellIs" dxfId="17" priority="213" operator="equal">
      <formula>"Extremo"</formula>
    </cfRule>
    <cfRule type="cellIs" dxfId="16" priority="214" operator="equal">
      <formula>"Alto"</formula>
    </cfRule>
    <cfRule type="cellIs" dxfId="15" priority="215" operator="equal">
      <formula>"Moderado"</formula>
    </cfRule>
    <cfRule type="cellIs" dxfId="14" priority="216" operator="equal">
      <formula>"Bajo"</formula>
    </cfRule>
  </conditionalFormatting>
  <conditionalFormatting sqref="Y10:Y69">
    <cfRule type="cellIs" dxfId="13" priority="15" operator="equal">
      <formula>"Muy Alta"</formula>
    </cfRule>
    <cfRule type="cellIs" dxfId="12" priority="16" operator="equal">
      <formula>"Alta"</formula>
    </cfRule>
    <cfRule type="cellIs" dxfId="11" priority="17" operator="equal">
      <formula>"Media"</formula>
    </cfRule>
    <cfRule type="cellIs" dxfId="10" priority="18" operator="equal">
      <formula>"Baja"</formula>
    </cfRule>
    <cfRule type="cellIs" dxfId="9" priority="19" operator="equal">
      <formula>"Muy Baja"</formula>
    </cfRule>
  </conditionalFormatting>
  <conditionalFormatting sqref="AA10:AA69">
    <cfRule type="cellIs" dxfId="8" priority="20" operator="equal">
      <formula>"Catastrófico"</formula>
    </cfRule>
    <cfRule type="cellIs" dxfId="7" priority="21" operator="equal">
      <formula>"Mayor"</formula>
    </cfRule>
    <cfRule type="cellIs" dxfId="6" priority="22" operator="equal">
      <formula>"Moderado"</formula>
    </cfRule>
    <cfRule type="cellIs" dxfId="5" priority="23" operator="equal">
      <formula>"Menor"</formula>
    </cfRule>
    <cfRule type="cellIs" dxfId="4" priority="24" operator="equal">
      <formula>"Leve"</formula>
    </cfRule>
  </conditionalFormatting>
  <conditionalFormatting sqref="AC10:AC69">
    <cfRule type="cellIs" dxfId="3" priority="25" operator="equal">
      <formula>"Extremo"</formula>
    </cfRule>
    <cfRule type="cellIs" dxfId="2" priority="26" operator="equal">
      <formula>"Alto"</formula>
    </cfRule>
    <cfRule type="cellIs" dxfId="1" priority="27" operator="equal">
      <formula>"Moderado"</formula>
    </cfRule>
    <cfRule type="cellIs" dxfId="0" priority="28" operator="equal">
      <formula>"Bajo"</formula>
    </cfRule>
  </conditionalFormatting>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18">
        <x14:dataValidation type="list" allowBlank="1" showErrorMessage="1" xr:uid="{AE19FF8D-8BDA-4D0A-BCFA-8CE094720168}">
          <x14:formula1>
            <xm:f>'TABLA DE IMPACTO'!$F$210:$F$221</xm:f>
          </x14:formula1>
          <xm:sqref>J10 J16 J22 J28 J34 J40 J46 J52 J58 J64</xm:sqref>
        </x14:dataValidation>
        <x14:dataValidation type="list" allowBlank="1" showErrorMessage="1" xr:uid="{5E900E18-6866-4D61-9E10-17C41238AB07}">
          <x14:formula1>
            <xm:f>'TABLA DE VALORACION DE CONTROLE'!$D$9:$D$10</xm:f>
          </x14:formula1>
          <xm:sqref>U10:U69</xm:sqref>
        </x14:dataValidation>
        <x14:dataValidation type="list" allowBlank="1" showErrorMessage="1" xr:uid="{194785BC-C07F-48AD-801D-33524F99FA2A}">
          <x14:formula1>
            <xm:f>'TABLA DE VALORACION DE CONTROLE'!$D$13:$D$14</xm:f>
          </x14:formula1>
          <xm:sqref>W10:W69</xm:sqref>
        </x14:dataValidation>
        <x14:dataValidation type="custom" allowBlank="1" showInputMessage="1" showErrorMessage="1" prompt="Recuerde que las acciones se generan bajo la medida de mitigar el riesgo" xr:uid="{17D8DA3C-0E91-4DBB-A8F5-A723DBBE2E57}">
          <x14:formula1>
            <xm:f>IF(OR(AD10='Opciones Tratamiento'!$B$2,AD10='Opciones Tratamiento'!$B$3,AD10='Opciones Tratamiento'!$B$4),ISBLANK(AD10),ISTEXT(AD10))</xm:f>
          </x14:formula1>
          <xm:sqref>AI10:AI69</xm:sqref>
        </x14:dataValidation>
        <x14:dataValidation type="list" allowBlank="1" showErrorMessage="1" xr:uid="{A1A109F5-B996-4EDB-A8CA-E9B47F278E24}">
          <x14:formula1>
            <xm:f>'TABLA DE VALORACION DE CONTROLE'!$D$7:$D$8</xm:f>
          </x14:formula1>
          <xm:sqref>S10:S69</xm:sqref>
        </x14:dataValidation>
        <x14:dataValidation type="custom" allowBlank="1" showInputMessage="1" showErrorMessage="1" prompt="Recuerde que las acciones se generan bajo la medida de mitigar el riesgo" xr:uid="{41A4508F-9A04-405B-B597-0B250FA41335}">
          <x14:formula1>
            <xm:f>IF(OR(AD10='Opciones Tratamiento'!$B$2,AD10='Opciones Tratamiento'!$B$3,AD10='Opciones Tratamiento'!$B$4),ISBLANK(AD10),ISTEXT(AD10))</xm:f>
          </x14:formula1>
          <xm:sqref>AH10:AH69</xm:sqref>
        </x14:dataValidation>
        <x14:dataValidation type="list" allowBlank="1" showErrorMessage="1" xr:uid="{02B55176-86E2-4BF9-B9B5-F89DD5E0A2BF}">
          <x14:formula1>
            <xm:f>'TABLA DE VALORACION DE CONTROLE'!$D$4:$D$6</xm:f>
          </x14:formula1>
          <xm:sqref>R10:R69</xm:sqref>
        </x14:dataValidation>
        <x14:dataValidation type="custom" allowBlank="1" showInputMessage="1" showErrorMessage="1" prompt="Recuerde que las acciones se generan bajo la medida de mitigar el riesgo" xr:uid="{DE0ED190-B071-43B8-94B5-A3791FC7388B}">
          <x14:formula1>
            <xm:f>IF(OR(AD10='Opciones Tratamiento'!$B$2,AD10='Opciones Tratamiento'!$B$3,AD10='Opciones Tratamiento'!$B$4),ISBLANK(AD10),ISTEXT(AD10))</xm:f>
          </x14:formula1>
          <xm:sqref>AG10:AG69</xm:sqref>
        </x14:dataValidation>
        <x14:dataValidation type="list" allowBlank="1" showErrorMessage="1" xr:uid="{70DF1EE0-14ED-4D01-A744-F8DBCB4BEAFB}">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custom" allowBlank="1" showInputMessage="1" showErrorMessage="1" prompt="Recuerde que las acciones se generan bajo la medida de mitigar el riesgo" xr:uid="{7027A9A6-9A78-47F9-8ED0-5B0CD7086196}">
          <x14:formula1>
            <xm:f>IF(OR(AD17='Opciones Tratamiento'!$B$2,AD17='Opciones Tratamiento'!$B$3,AD17='Opciones Tratamiento'!$B$4),ISBLANK(AD17),ISTEXT(AD17))</xm:f>
          </x14:formula1>
          <xm:sqref>AF17:AF69</xm:sqref>
        </x14:dataValidation>
        <x14:dataValidation type="list" allowBlank="1" showErrorMessage="1" xr:uid="{87A7EF99-156B-476F-ACED-59E2E099F357}">
          <x14:formula1>
            <xm:f>'Opciones Tratamiento'!$E$2:$E$4</xm:f>
          </x14:formula1>
          <xm:sqref>B10 B16 B22 B28 B34 B40 B46 B52 B58 B64</xm:sqref>
        </x14:dataValidation>
        <x14:dataValidation type="list" allowBlank="1" showErrorMessage="1" xr:uid="{3FDE3C29-B047-4297-9498-BDC3769E9A61}">
          <x14:formula1>
            <xm:f>'Opciones Tratamiento'!$B$2:$B$5</xm:f>
          </x14:formula1>
          <xm:sqref>AD10:AD69</xm:sqref>
        </x14:dataValidation>
        <x14:dataValidation type="custom" allowBlank="1" showInputMessage="1" showErrorMessage="1" prompt="Recuerde que las acciones se generan bajo la medida de mitigar el riesgo" xr:uid="{0896CD0A-6AFB-4FFD-9EBC-90ECE0A7A3AB}">
          <x14:formula1>
            <xm:f>IF(OR(AD17='Opciones Tratamiento'!$B$2,AD17='Opciones Tratamiento'!$B$3,AD17='Opciones Tratamiento'!$B$4),ISBLANK(AD17),ISTEXT(AD17))</xm:f>
          </x14:formula1>
          <xm:sqref>AE17:AE69</xm:sqref>
        </x14:dataValidation>
        <x14:dataValidation type="list" allowBlank="1" showErrorMessage="1" xr:uid="{66CC8034-18C8-40F6-BC9A-DDCF5DEA957B}">
          <x14:formula1>
            <xm:f>'Opciones Tratamiento'!$B$13:$B$19</xm:f>
          </x14:formula1>
          <xm:sqref>F10 F16 F22 F28 F34 F40 F46 F52 F58 F64</xm:sqref>
        </x14:dataValidation>
        <x14:dataValidation type="list" allowBlank="1" showErrorMessage="1" xr:uid="{46B7C3B6-733F-47DA-9EE1-9FD25924980E}">
          <x14:formula1>
            <xm:f>'TABLA DE VALORACION DE CONTROLE'!$D$11:$D$12</xm:f>
          </x14:formula1>
          <xm:sqref>V10:V69</xm:sqref>
        </x14:dataValidation>
        <x14:dataValidation type="custom" allowBlank="1" showInputMessage="1" showErrorMessage="1" prompt="Recuerde que las acciones se generan bajo la medida de mitigar el riesgo" xr:uid="{FD033EE0-0D61-4F64-93E2-65E73136A798}">
          <x14:formula1>
            <xm:f>IF(OR(AD10='C:\Users\pador\Downloads\[DES-F-05-Matriz-Riesgos (2).xlsx]Opciones Tratamiento'!#REF!,AD10='C:\Users\pador\Downloads\[DES-F-05-Matriz-Riesgos (2).xlsx]Opciones Tratamiento'!#REF!,AD10='C:\Users\pador\Downloads\[DES-F-05-Matriz-Riesgos (2).xlsx]Opciones Tratamiento'!#REF!),ISBLANK(AD10),ISTEXT(AD10))</xm:f>
          </x14:formula1>
          <xm:sqref>AE10:AE16</xm:sqref>
        </x14:dataValidation>
        <x14:dataValidation type="custom" allowBlank="1" showInputMessage="1" showErrorMessage="1" prompt="Recuerde que las acciones se generan bajo la medida de mitigar el riesgo" xr:uid="{4688A282-BA82-4858-9567-9AF16DBD0FD8}">
          <x14:formula1>
            <xm:f>IF(OR(AD10='C:\Users\pador\Downloads\[DES-F-05-Matriz-Riesgos (2).xlsx]Opciones Tratamiento'!#REF!,AD10='C:\Users\pador\Downloads\[DES-F-05-Matriz-Riesgos (2).xlsx]Opciones Tratamiento'!#REF!,AD10='C:\Users\pador\Downloads\[DES-F-05-Matriz-Riesgos (2).xlsx]Opciones Tratamiento'!#REF!),ISBLANK(AD10),ISTEXT(AD10))</xm:f>
          </x14:formula1>
          <xm:sqref>AF10:AF14</xm:sqref>
        </x14:dataValidation>
        <x14:dataValidation type="custom" allowBlank="1" showInputMessage="1" showErrorMessage="1" prompt="Recuerde que las acciones se generan bajo la medida de mitigar el riesgo" xr:uid="{9609758F-32F5-47F4-B33D-5551372C1BF5}">
          <x14:formula1>
            <xm:f>IF(OR(AD15='C:\Users\pador\Downloads\[DES-F-05-Matriz-Riesgos (2).xlsx]Opciones Tratamiento'!#REF!,AD15='C:\Users\pador\Downloads\[DES-F-05-Matriz-Riesgos (2).xlsx]Opciones Tratamiento'!#REF!,AD15='C:\Users\pador\Downloads\[DES-F-05-Matriz-Riesgos (2).xlsx]Opciones Tratamiento'!#REF!),ISBLANK(AD15),ISTEXT(AD15))</xm:f>
          </x14:formula1>
          <xm:sqref>AF16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000"/>
  <sheetViews>
    <sheetView zoomScale="37" zoomScaleNormal="37" workbookViewId="0">
      <selection activeCell="T14" sqref="T14:U15"/>
    </sheetView>
  </sheetViews>
  <sheetFormatPr baseColWidth="10" defaultColWidth="14.42578125" defaultRowHeight="15" customHeight="1" x14ac:dyDescent="0.25"/>
  <cols>
    <col min="1" max="1" width="9.28515625" customWidth="1"/>
    <col min="2" max="39" width="5" customWidth="1"/>
    <col min="40" max="40" width="9.28515625" customWidth="1"/>
    <col min="41" max="46" width="5" customWidth="1"/>
    <col min="47" max="61" width="9.28515625" customWidth="1"/>
  </cols>
  <sheetData>
    <row r="1" spans="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x14ac:dyDescent="0.25">
      <c r="A2" s="1"/>
      <c r="B2" s="245" t="s">
        <v>118</v>
      </c>
      <c r="C2" s="147"/>
      <c r="D2" s="147"/>
      <c r="E2" s="147"/>
      <c r="F2" s="147"/>
      <c r="G2" s="147"/>
      <c r="H2" s="147"/>
      <c r="I2" s="147"/>
      <c r="J2" s="246" t="s">
        <v>15</v>
      </c>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21"/>
      <c r="AN2" s="1"/>
      <c r="AO2" s="1"/>
      <c r="AP2" s="1"/>
      <c r="AQ2" s="1"/>
      <c r="AR2" s="1"/>
      <c r="AS2" s="1"/>
      <c r="AT2" s="1"/>
      <c r="AU2" s="1"/>
      <c r="AV2" s="1"/>
      <c r="AW2" s="1"/>
      <c r="AX2" s="1"/>
      <c r="AY2" s="1"/>
      <c r="AZ2" s="1"/>
      <c r="BA2" s="1"/>
      <c r="BB2" s="1"/>
      <c r="BC2" s="1"/>
      <c r="BD2" s="1"/>
      <c r="BE2" s="1"/>
      <c r="BF2" s="1"/>
      <c r="BG2" s="1"/>
      <c r="BH2" s="1"/>
      <c r="BI2" s="1"/>
    </row>
    <row r="3" spans="1:61" ht="18.75" customHeight="1" x14ac:dyDescent="0.25">
      <c r="A3" s="1"/>
      <c r="B3" s="147"/>
      <c r="C3" s="147"/>
      <c r="D3" s="147"/>
      <c r="E3" s="147"/>
      <c r="F3" s="147"/>
      <c r="G3" s="147"/>
      <c r="H3" s="147"/>
      <c r="I3" s="147"/>
      <c r="J3" s="248"/>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249"/>
      <c r="AN3" s="1"/>
      <c r="AO3" s="1"/>
      <c r="AP3" s="1"/>
      <c r="AQ3" s="1"/>
      <c r="AR3" s="1"/>
      <c r="AS3" s="1"/>
      <c r="AT3" s="1"/>
      <c r="AU3" s="1"/>
      <c r="AV3" s="1"/>
      <c r="AW3" s="1"/>
      <c r="AX3" s="1"/>
      <c r="AY3" s="1"/>
      <c r="AZ3" s="1"/>
      <c r="BA3" s="1"/>
      <c r="BB3" s="1"/>
      <c r="BC3" s="1"/>
      <c r="BD3" s="1"/>
      <c r="BE3" s="1"/>
      <c r="BF3" s="1"/>
      <c r="BG3" s="1"/>
      <c r="BH3" s="1"/>
      <c r="BI3" s="1"/>
    </row>
    <row r="4" spans="1:61" ht="15" customHeight="1" x14ac:dyDescent="0.25">
      <c r="A4" s="1"/>
      <c r="B4" s="147"/>
      <c r="C4" s="147"/>
      <c r="D4" s="147"/>
      <c r="E4" s="147"/>
      <c r="F4" s="147"/>
      <c r="G4" s="147"/>
      <c r="H4" s="147"/>
      <c r="I4" s="147"/>
      <c r="J4" s="218"/>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23"/>
      <c r="AN4" s="1"/>
      <c r="AO4" s="1"/>
      <c r="AP4" s="1"/>
      <c r="AQ4" s="1"/>
      <c r="AR4" s="1"/>
      <c r="AS4" s="1"/>
      <c r="AT4" s="1"/>
      <c r="AU4" s="1"/>
      <c r="AV4" s="1"/>
      <c r="AW4" s="1"/>
      <c r="AX4" s="1"/>
      <c r="AY4" s="1"/>
      <c r="AZ4" s="1"/>
      <c r="BA4" s="1"/>
      <c r="BB4" s="1"/>
      <c r="BC4" s="1"/>
      <c r="BD4" s="1"/>
      <c r="BE4" s="1"/>
      <c r="BF4" s="1"/>
      <c r="BG4" s="1"/>
      <c r="BH4" s="1"/>
      <c r="BI4" s="1"/>
    </row>
    <row r="5" spans="1:6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x14ac:dyDescent="0.25">
      <c r="A6" s="1"/>
      <c r="B6" s="251" t="s">
        <v>119</v>
      </c>
      <c r="C6" s="247"/>
      <c r="D6" s="217"/>
      <c r="E6" s="236" t="s">
        <v>120</v>
      </c>
      <c r="F6" s="237"/>
      <c r="G6" s="237"/>
      <c r="H6" s="237"/>
      <c r="I6" s="226"/>
      <c r="J6" s="227" t="str">
        <f ca="1">IF(AND('MATRIZ DE RIESGOS '!$H$10="Muy Alta",'MATRIZ DE RIESGOS '!$L$10="Leve"),CONCATENATE("R",'MATRIZ DE RIESGOS '!$A$10),"")</f>
        <v/>
      </c>
      <c r="K6" s="225"/>
      <c r="L6" s="228" t="str">
        <f ca="1">IF(AND('MATRIZ DE RIESGOS '!$H$16="Muy Alta",'MATRIZ DE RIESGOS '!$L$16="Leve"),CONCATENATE("R",'MATRIZ DE RIESGOS '!$A$16),"")</f>
        <v/>
      </c>
      <c r="M6" s="225"/>
      <c r="N6" s="228" t="str">
        <f ca="1">IF(AND('MATRIZ DE RIESGOS '!$H$22="Muy Alta",'MATRIZ DE RIESGOS '!$L$22="Leve"),CONCATENATE("R",'MATRIZ DE RIESGOS '!$A$22),"")</f>
        <v/>
      </c>
      <c r="O6" s="226"/>
      <c r="P6" s="227" t="str">
        <f ca="1">IF(AND('MATRIZ DE RIESGOS '!$H$10="Muy Alta",'MATRIZ DE RIESGOS '!$L$10="Menor"),CONCATENATE("R",'MATRIZ DE RIESGOS '!$A$10),"")</f>
        <v/>
      </c>
      <c r="Q6" s="225"/>
      <c r="R6" s="228" t="str">
        <f ca="1">IF(AND('MATRIZ DE RIESGOS '!$H$16="Muy Alta",'MATRIZ DE RIESGOS '!$L$16="Menor"),CONCATENATE("R",'MATRIZ DE RIESGOS '!$A$16),"")</f>
        <v/>
      </c>
      <c r="S6" s="225"/>
      <c r="T6" s="228" t="str">
        <f ca="1">IF(AND('MATRIZ DE RIESGOS '!$H$22="Muy Alta",'MATRIZ DE RIESGOS '!$L$22="Menor"),CONCATENATE("R",'MATRIZ DE RIESGOS '!$A$22),"")</f>
        <v/>
      </c>
      <c r="U6" s="226"/>
      <c r="V6" s="227" t="str">
        <f ca="1">IF(AND('MATRIZ DE RIESGOS '!$H$10="Muy Alta",'MATRIZ DE RIESGOS '!$L$10="Moderado"),CONCATENATE("R",'MATRIZ DE RIESGOS '!$A$10),"")</f>
        <v/>
      </c>
      <c r="W6" s="225"/>
      <c r="X6" s="228" t="str">
        <f ca="1">IF(AND('MATRIZ DE RIESGOS '!$H$16="Muy Alta",'MATRIZ DE RIESGOS '!$L$16="Moderado"),CONCATENATE("R",'MATRIZ DE RIESGOS '!$A$16),"")</f>
        <v/>
      </c>
      <c r="Y6" s="225"/>
      <c r="Z6" s="228" t="str">
        <f ca="1">IF(AND('MATRIZ DE RIESGOS '!$H$22="Muy Alta",'MATRIZ DE RIESGOS '!$L$22="Moderado"),CONCATENATE("R",'MATRIZ DE RIESGOS '!$A$22),"")</f>
        <v/>
      </c>
      <c r="AA6" s="226"/>
      <c r="AB6" s="227" t="str">
        <f ca="1">IF(AND('MATRIZ DE RIESGOS '!$H$10="Muy Alta",'MATRIZ DE RIESGOS '!$L$10="Mayor"),CONCATENATE("R",'MATRIZ DE RIESGOS '!$A$10),"")</f>
        <v/>
      </c>
      <c r="AC6" s="225"/>
      <c r="AD6" s="228" t="str">
        <f ca="1">IF(AND('MATRIZ DE RIESGOS '!$H$16="Muy Alta",'MATRIZ DE RIESGOS '!$L$16="Mayor"),CONCATENATE("R",'MATRIZ DE RIESGOS '!$A$16),"")</f>
        <v/>
      </c>
      <c r="AE6" s="225"/>
      <c r="AF6" s="228" t="str">
        <f ca="1">IF(AND('MATRIZ DE RIESGOS '!$H$22="Muy Alta",'MATRIZ DE RIESGOS '!$L$22="Mayor"),CONCATENATE("R",'MATRIZ DE RIESGOS '!$A$22),"")</f>
        <v/>
      </c>
      <c r="AG6" s="226"/>
      <c r="AH6" s="229" t="str">
        <f ca="1">IF(AND('MATRIZ DE RIESGOS '!$H$10="Muy Alta",'MATRIZ DE RIESGOS '!$L$10="Catastrófico"),CONCATENATE("R",'MATRIZ DE RIESGOS '!$A$10),"")</f>
        <v/>
      </c>
      <c r="AI6" s="225"/>
      <c r="AJ6" s="230" t="str">
        <f ca="1">IF(AND('MATRIZ DE RIESGOS '!$H$16="Muy Alta",'MATRIZ DE RIESGOS '!$L$16="Catastrófico"),CONCATENATE("R",'MATRIZ DE RIESGOS '!$A$16),"")</f>
        <v/>
      </c>
      <c r="AK6" s="225"/>
      <c r="AL6" s="230" t="str">
        <f ca="1">IF(AND('MATRIZ DE RIESGOS '!$H$22="Muy Alta",'MATRIZ DE RIESGOS '!$L$22="Catastrófico"),CONCATENATE("R",'MATRIZ DE RIESGOS '!$A$22),"")</f>
        <v/>
      </c>
      <c r="AM6" s="226"/>
      <c r="AO6" s="254" t="s">
        <v>121</v>
      </c>
      <c r="AP6" s="237"/>
      <c r="AQ6" s="237"/>
      <c r="AR6" s="237"/>
      <c r="AS6" s="237"/>
      <c r="AT6" s="226"/>
      <c r="AU6" s="1"/>
      <c r="AV6" s="1"/>
      <c r="AW6" s="1"/>
      <c r="AX6" s="1"/>
      <c r="AY6" s="1"/>
      <c r="AZ6" s="1"/>
      <c r="BA6" s="1"/>
      <c r="BB6" s="1"/>
      <c r="BC6" s="1"/>
      <c r="BD6" s="1"/>
      <c r="BE6" s="1"/>
      <c r="BF6" s="1"/>
      <c r="BG6" s="1"/>
      <c r="BH6" s="1"/>
      <c r="BI6" s="1"/>
    </row>
    <row r="7" spans="1:61" ht="15" customHeight="1" x14ac:dyDescent="0.25">
      <c r="A7" s="1"/>
      <c r="B7" s="248"/>
      <c r="C7" s="147"/>
      <c r="D7" s="148"/>
      <c r="E7" s="178"/>
      <c r="F7" s="147"/>
      <c r="G7" s="147"/>
      <c r="H7" s="147"/>
      <c r="I7" s="148"/>
      <c r="J7" s="222"/>
      <c r="K7" s="223"/>
      <c r="L7" s="218"/>
      <c r="M7" s="223"/>
      <c r="N7" s="218"/>
      <c r="O7" s="219"/>
      <c r="P7" s="222"/>
      <c r="Q7" s="223"/>
      <c r="R7" s="218"/>
      <c r="S7" s="223"/>
      <c r="T7" s="218"/>
      <c r="U7" s="219"/>
      <c r="V7" s="222"/>
      <c r="W7" s="223"/>
      <c r="X7" s="218"/>
      <c r="Y7" s="223"/>
      <c r="Z7" s="218"/>
      <c r="AA7" s="219"/>
      <c r="AB7" s="222"/>
      <c r="AC7" s="223"/>
      <c r="AD7" s="218"/>
      <c r="AE7" s="223"/>
      <c r="AF7" s="218"/>
      <c r="AG7" s="219"/>
      <c r="AH7" s="222"/>
      <c r="AI7" s="223"/>
      <c r="AJ7" s="218"/>
      <c r="AK7" s="223"/>
      <c r="AL7" s="218"/>
      <c r="AM7" s="219"/>
      <c r="AN7" s="1"/>
      <c r="AO7" s="178"/>
      <c r="AP7" s="147"/>
      <c r="AQ7" s="147"/>
      <c r="AR7" s="147"/>
      <c r="AS7" s="147"/>
      <c r="AT7" s="148"/>
      <c r="AU7" s="1"/>
      <c r="AV7" s="1"/>
      <c r="AW7" s="1"/>
      <c r="AX7" s="1"/>
      <c r="AY7" s="1"/>
      <c r="AZ7" s="1"/>
      <c r="BA7" s="1"/>
      <c r="BB7" s="1"/>
      <c r="BC7" s="1"/>
      <c r="BD7" s="1"/>
      <c r="BE7" s="1"/>
      <c r="BF7" s="1"/>
      <c r="BG7" s="1"/>
      <c r="BH7" s="1"/>
      <c r="BI7" s="1"/>
    </row>
    <row r="8" spans="1:61" ht="15" customHeight="1" x14ac:dyDescent="0.25">
      <c r="A8" s="1"/>
      <c r="B8" s="248"/>
      <c r="C8" s="147"/>
      <c r="D8" s="148"/>
      <c r="E8" s="178"/>
      <c r="F8" s="147"/>
      <c r="G8" s="147"/>
      <c r="H8" s="147"/>
      <c r="I8" s="148"/>
      <c r="J8" s="232" t="str">
        <f ca="1">IF(AND('MATRIZ DE RIESGOS '!$H$28="Muy Alta",'MATRIZ DE RIESGOS '!$L$28="Leve"),CONCATENATE("R",'MATRIZ DE RIESGOS '!$A$28),"")</f>
        <v/>
      </c>
      <c r="K8" s="221"/>
      <c r="L8" s="233" t="str">
        <f ca="1">IF(AND('MATRIZ DE RIESGOS '!$H$34="Muy Alta",'MATRIZ DE RIESGOS '!$L$34="Leve"),CONCATENATE("R",'MATRIZ DE RIESGOS '!$A$34),"")</f>
        <v/>
      </c>
      <c r="M8" s="221"/>
      <c r="N8" s="233" t="str">
        <f ca="1">IF(AND('MATRIZ DE RIESGOS '!$H$40="Muy Alta",'MATRIZ DE RIESGOS '!$L$40="Leve"),CONCATENATE("R",'MATRIZ DE RIESGOS '!$A$40),"")</f>
        <v/>
      </c>
      <c r="O8" s="217"/>
      <c r="P8" s="232" t="str">
        <f ca="1">IF(AND('MATRIZ DE RIESGOS '!$H$28="Muy Alta",'MATRIZ DE RIESGOS '!$L$28="Menor"),CONCATENATE("R",'MATRIZ DE RIESGOS '!$A$28),"")</f>
        <v/>
      </c>
      <c r="Q8" s="221"/>
      <c r="R8" s="233" t="str">
        <f ca="1">IF(AND('MATRIZ DE RIESGOS '!$H$34="Muy Alta",'MATRIZ DE RIESGOS '!$L$34="Menor"),CONCATENATE("R",'MATRIZ DE RIESGOS '!$A$34),"")</f>
        <v/>
      </c>
      <c r="S8" s="221"/>
      <c r="T8" s="233" t="str">
        <f ca="1">IF(AND('MATRIZ DE RIESGOS '!$H$40="Muy Alta",'MATRIZ DE RIESGOS '!$L$40="Menor"),CONCATENATE("R",'MATRIZ DE RIESGOS '!$A$40),"")</f>
        <v/>
      </c>
      <c r="U8" s="217"/>
      <c r="V8" s="232" t="str">
        <f ca="1">IF(AND('MATRIZ DE RIESGOS '!$H$28="Muy Alta",'MATRIZ DE RIESGOS '!$L$28="Moderado"),CONCATENATE("R",'MATRIZ DE RIESGOS '!$A$28),"")</f>
        <v/>
      </c>
      <c r="W8" s="221"/>
      <c r="X8" s="233" t="str">
        <f ca="1">IF(AND('MATRIZ DE RIESGOS '!$H$34="Muy Alta",'MATRIZ DE RIESGOS '!$L$34="Moderado"),CONCATENATE("R",'MATRIZ DE RIESGOS '!$A$34),"")</f>
        <v/>
      </c>
      <c r="Y8" s="221"/>
      <c r="Z8" s="233" t="str">
        <f ca="1">IF(AND('MATRIZ DE RIESGOS '!$H$40="Muy Alta",'MATRIZ DE RIESGOS '!$L$40="Moderado"),CONCATENATE("R",'MATRIZ DE RIESGOS '!$A$40),"")</f>
        <v/>
      </c>
      <c r="AA8" s="217"/>
      <c r="AB8" s="232" t="str">
        <f ca="1">IF(AND('MATRIZ DE RIESGOS '!$H$28="Muy Alta",'MATRIZ DE RIESGOS '!$L$28="Mayor"),CONCATENATE("R",'MATRIZ DE RIESGOS '!$A$28),"")</f>
        <v/>
      </c>
      <c r="AC8" s="221"/>
      <c r="AD8" s="233" t="str">
        <f ca="1">IF(AND('MATRIZ DE RIESGOS '!$H$34="Muy Alta",'MATRIZ DE RIESGOS '!$L$34="Mayor"),CONCATENATE("R",'MATRIZ DE RIESGOS '!$A$34),"")</f>
        <v/>
      </c>
      <c r="AE8" s="221"/>
      <c r="AF8" s="233" t="str">
        <f ca="1">IF(AND('MATRIZ DE RIESGOS '!$H$40="Muy Alta",'MATRIZ DE RIESGOS '!$L$40="Mayor"),CONCATENATE("R",'MATRIZ DE RIESGOS '!$A$40),"")</f>
        <v/>
      </c>
      <c r="AG8" s="217"/>
      <c r="AH8" s="234" t="str">
        <f ca="1">IF(AND('MATRIZ DE RIESGOS '!$H$28="Muy Alta",'MATRIZ DE RIESGOS '!$L$28="Catastrófico"),CONCATENATE("R",'MATRIZ DE RIESGOS '!$A$28),"")</f>
        <v/>
      </c>
      <c r="AI8" s="221"/>
      <c r="AJ8" s="235" t="str">
        <f ca="1">IF(AND('MATRIZ DE RIESGOS '!$H$34="Muy Alta",'MATRIZ DE RIESGOS '!$L$34="Catastrófico"),CONCATENATE("R",'MATRIZ DE RIESGOS '!$A$34),"")</f>
        <v/>
      </c>
      <c r="AK8" s="221"/>
      <c r="AL8" s="235" t="str">
        <f ca="1">IF(AND('MATRIZ DE RIESGOS '!$H$40="Muy Alta",'MATRIZ DE RIESGOS '!$L$40="Catastrófico"),CONCATENATE("R",'MATRIZ DE RIESGOS '!$A$40),"")</f>
        <v/>
      </c>
      <c r="AM8" s="217"/>
      <c r="AN8" s="1"/>
      <c r="AO8" s="178"/>
      <c r="AP8" s="147"/>
      <c r="AQ8" s="147"/>
      <c r="AR8" s="147"/>
      <c r="AS8" s="147"/>
      <c r="AT8" s="148"/>
      <c r="AU8" s="1"/>
      <c r="AV8" s="1"/>
      <c r="AW8" s="1"/>
      <c r="AX8" s="1"/>
      <c r="AY8" s="1"/>
      <c r="AZ8" s="1"/>
      <c r="BA8" s="1"/>
      <c r="BB8" s="1"/>
      <c r="BC8" s="1"/>
      <c r="BD8" s="1"/>
      <c r="BE8" s="1"/>
      <c r="BF8" s="1"/>
      <c r="BG8" s="1"/>
      <c r="BH8" s="1"/>
      <c r="BI8" s="1"/>
    </row>
    <row r="9" spans="1:61" ht="15" customHeight="1" x14ac:dyDescent="0.25">
      <c r="A9" s="1"/>
      <c r="B9" s="248"/>
      <c r="C9" s="147"/>
      <c r="D9" s="148"/>
      <c r="E9" s="178"/>
      <c r="F9" s="147"/>
      <c r="G9" s="147"/>
      <c r="H9" s="147"/>
      <c r="I9" s="148"/>
      <c r="J9" s="222"/>
      <c r="K9" s="223"/>
      <c r="L9" s="218"/>
      <c r="M9" s="223"/>
      <c r="N9" s="218"/>
      <c r="O9" s="219"/>
      <c r="P9" s="222"/>
      <c r="Q9" s="223"/>
      <c r="R9" s="218"/>
      <c r="S9" s="223"/>
      <c r="T9" s="218"/>
      <c r="U9" s="219"/>
      <c r="V9" s="222"/>
      <c r="W9" s="223"/>
      <c r="X9" s="218"/>
      <c r="Y9" s="223"/>
      <c r="Z9" s="218"/>
      <c r="AA9" s="219"/>
      <c r="AB9" s="222"/>
      <c r="AC9" s="223"/>
      <c r="AD9" s="218"/>
      <c r="AE9" s="223"/>
      <c r="AF9" s="218"/>
      <c r="AG9" s="219"/>
      <c r="AH9" s="222"/>
      <c r="AI9" s="223"/>
      <c r="AJ9" s="218"/>
      <c r="AK9" s="223"/>
      <c r="AL9" s="218"/>
      <c r="AM9" s="219"/>
      <c r="AN9" s="1"/>
      <c r="AO9" s="178"/>
      <c r="AP9" s="147"/>
      <c r="AQ9" s="147"/>
      <c r="AR9" s="147"/>
      <c r="AS9" s="147"/>
      <c r="AT9" s="148"/>
      <c r="AU9" s="1"/>
      <c r="AV9" s="1"/>
      <c r="AW9" s="1"/>
      <c r="AX9" s="1"/>
      <c r="AY9" s="1"/>
      <c r="AZ9" s="1"/>
      <c r="BA9" s="1"/>
      <c r="BB9" s="1"/>
      <c r="BC9" s="1"/>
      <c r="BD9" s="1"/>
      <c r="BE9" s="1"/>
      <c r="BF9" s="1"/>
      <c r="BG9" s="1"/>
      <c r="BH9" s="1"/>
      <c r="BI9" s="1"/>
    </row>
    <row r="10" spans="1:61" ht="15" customHeight="1" x14ac:dyDescent="0.25">
      <c r="A10" s="1"/>
      <c r="B10" s="248"/>
      <c r="C10" s="147"/>
      <c r="D10" s="148"/>
      <c r="E10" s="178"/>
      <c r="F10" s="147"/>
      <c r="G10" s="147"/>
      <c r="H10" s="147"/>
      <c r="I10" s="148"/>
      <c r="J10" s="232" t="str">
        <f ca="1">IF(AND('MATRIZ DE RIESGOS '!$H$46="Muy Alta",'MATRIZ DE RIESGOS '!$L$46="Leve"),CONCATENATE("R",'MATRIZ DE RIESGOS '!$A$46),"")</f>
        <v/>
      </c>
      <c r="K10" s="221"/>
      <c r="L10" s="233" t="str">
        <f ca="1">IF(AND('MATRIZ DE RIESGOS '!$H$52="Muy Alta",'MATRIZ DE RIESGOS '!$L$52="Leve"),CONCATENATE("R",'MATRIZ DE RIESGOS '!$A$52),"")</f>
        <v/>
      </c>
      <c r="M10" s="221"/>
      <c r="N10" s="233" t="str">
        <f ca="1">IF(AND('MATRIZ DE RIESGOS '!$H$58="Muy Alta",'MATRIZ DE RIESGOS '!$L$58="Leve"),CONCATENATE("R",'MATRIZ DE RIESGOS '!$A$58),"")</f>
        <v/>
      </c>
      <c r="O10" s="217"/>
      <c r="P10" s="232" t="str">
        <f ca="1">IF(AND('MATRIZ DE RIESGOS '!$H$46="Muy Alta",'MATRIZ DE RIESGOS '!$L$46="Menor"),CONCATENATE("R",'MATRIZ DE RIESGOS '!$A$46),"")</f>
        <v/>
      </c>
      <c r="Q10" s="221"/>
      <c r="R10" s="233" t="str">
        <f ca="1">IF(AND('MATRIZ DE RIESGOS '!$H$52="Muy Alta",'MATRIZ DE RIESGOS '!$L$52="Menor"),CONCATENATE("R",'MATRIZ DE RIESGOS '!$A$52),"")</f>
        <v/>
      </c>
      <c r="S10" s="221"/>
      <c r="T10" s="233" t="str">
        <f ca="1">IF(AND('MATRIZ DE RIESGOS '!$H$58="Muy Alta",'MATRIZ DE RIESGOS '!$L$58="Menor"),CONCATENATE("R",'MATRIZ DE RIESGOS '!$A$58),"")</f>
        <v/>
      </c>
      <c r="U10" s="217"/>
      <c r="V10" s="232" t="str">
        <f ca="1">IF(AND('MATRIZ DE RIESGOS '!$H$46="Muy Alta",'MATRIZ DE RIESGOS '!$L$46="Moderado"),CONCATENATE("R",'MATRIZ DE RIESGOS '!$A$46),"")</f>
        <v/>
      </c>
      <c r="W10" s="221"/>
      <c r="X10" s="233" t="str">
        <f ca="1">IF(AND('MATRIZ DE RIESGOS '!$H$52="Muy Alta",'MATRIZ DE RIESGOS '!$L$52="Moderado"),CONCATENATE("R",'MATRIZ DE RIESGOS '!$A$52),"")</f>
        <v/>
      </c>
      <c r="Y10" s="221"/>
      <c r="Z10" s="233" t="str">
        <f ca="1">IF(AND('MATRIZ DE RIESGOS '!$H$58="Muy Alta",'MATRIZ DE RIESGOS '!$L$58="Moderado"),CONCATENATE("R",'MATRIZ DE RIESGOS '!$A$58),"")</f>
        <v/>
      </c>
      <c r="AA10" s="217"/>
      <c r="AB10" s="232" t="str">
        <f ca="1">IF(AND('MATRIZ DE RIESGOS '!$H$46="Muy Alta",'MATRIZ DE RIESGOS '!$L$46="Mayor"),CONCATENATE("R",'MATRIZ DE RIESGOS '!$A$46),"")</f>
        <v/>
      </c>
      <c r="AC10" s="221"/>
      <c r="AD10" s="233" t="str">
        <f ca="1">IF(AND('MATRIZ DE RIESGOS '!$H$52="Muy Alta",'MATRIZ DE RIESGOS '!$L$52="Mayor"),CONCATENATE("R",'MATRIZ DE RIESGOS '!$A$52),"")</f>
        <v/>
      </c>
      <c r="AE10" s="221"/>
      <c r="AF10" s="233" t="str">
        <f ca="1">IF(AND('MATRIZ DE RIESGOS '!$H$58="Muy Alta",'MATRIZ DE RIESGOS '!$L$58="Mayor"),CONCATENATE("R",'MATRIZ DE RIESGOS '!$A$58),"")</f>
        <v/>
      </c>
      <c r="AG10" s="217"/>
      <c r="AH10" s="234" t="str">
        <f ca="1">IF(AND('MATRIZ DE RIESGOS '!$H$46="Muy Alta",'MATRIZ DE RIESGOS '!$L$46="Catastrófico"),CONCATENATE("R",'MATRIZ DE RIESGOS '!$A$46),"")</f>
        <v/>
      </c>
      <c r="AI10" s="221"/>
      <c r="AJ10" s="235" t="str">
        <f ca="1">IF(AND('MATRIZ DE RIESGOS '!$H$52="Muy Alta",'MATRIZ DE RIESGOS '!$L$52="Catastrófico"),CONCATENATE("R",'MATRIZ DE RIESGOS '!$A$52),"")</f>
        <v/>
      </c>
      <c r="AK10" s="221"/>
      <c r="AL10" s="235" t="str">
        <f ca="1">IF(AND('MATRIZ DE RIESGOS '!$H$58="Muy Alta",'MATRIZ DE RIESGOS '!$L$58="Catastrófico"),CONCATENATE("R",'MATRIZ DE RIESGOS '!$A$58),"")</f>
        <v/>
      </c>
      <c r="AM10" s="217"/>
      <c r="AN10" s="1"/>
      <c r="AO10" s="178"/>
      <c r="AP10" s="147"/>
      <c r="AQ10" s="147"/>
      <c r="AR10" s="147"/>
      <c r="AS10" s="147"/>
      <c r="AT10" s="148"/>
      <c r="AU10" s="1"/>
      <c r="AV10" s="1"/>
      <c r="AW10" s="1"/>
      <c r="AX10" s="1"/>
      <c r="AY10" s="1"/>
      <c r="AZ10" s="1"/>
      <c r="BA10" s="1"/>
      <c r="BB10" s="1"/>
      <c r="BC10" s="1"/>
      <c r="BD10" s="1"/>
      <c r="BE10" s="1"/>
      <c r="BF10" s="1"/>
      <c r="BG10" s="1"/>
      <c r="BH10" s="1"/>
      <c r="BI10" s="1"/>
    </row>
    <row r="11" spans="1:61" ht="15" customHeight="1" x14ac:dyDescent="0.25">
      <c r="A11" s="1"/>
      <c r="B11" s="248"/>
      <c r="C11" s="147"/>
      <c r="D11" s="148"/>
      <c r="E11" s="178"/>
      <c r="F11" s="147"/>
      <c r="G11" s="147"/>
      <c r="H11" s="147"/>
      <c r="I11" s="148"/>
      <c r="J11" s="222"/>
      <c r="K11" s="223"/>
      <c r="L11" s="218"/>
      <c r="M11" s="223"/>
      <c r="N11" s="218"/>
      <c r="O11" s="219"/>
      <c r="P11" s="222"/>
      <c r="Q11" s="223"/>
      <c r="R11" s="218"/>
      <c r="S11" s="223"/>
      <c r="T11" s="218"/>
      <c r="U11" s="219"/>
      <c r="V11" s="222"/>
      <c r="W11" s="223"/>
      <c r="X11" s="218"/>
      <c r="Y11" s="223"/>
      <c r="Z11" s="218"/>
      <c r="AA11" s="219"/>
      <c r="AB11" s="222"/>
      <c r="AC11" s="223"/>
      <c r="AD11" s="218"/>
      <c r="AE11" s="223"/>
      <c r="AF11" s="218"/>
      <c r="AG11" s="219"/>
      <c r="AH11" s="222"/>
      <c r="AI11" s="223"/>
      <c r="AJ11" s="218"/>
      <c r="AK11" s="223"/>
      <c r="AL11" s="218"/>
      <c r="AM11" s="219"/>
      <c r="AN11" s="1"/>
      <c r="AO11" s="178"/>
      <c r="AP11" s="147"/>
      <c r="AQ11" s="147"/>
      <c r="AR11" s="147"/>
      <c r="AS11" s="147"/>
      <c r="AT11" s="148"/>
      <c r="AU11" s="1"/>
      <c r="AV11" s="1"/>
      <c r="AW11" s="1"/>
      <c r="AX11" s="1"/>
      <c r="AY11" s="1"/>
      <c r="AZ11" s="1"/>
      <c r="BA11" s="1"/>
      <c r="BB11" s="1"/>
      <c r="BC11" s="1"/>
      <c r="BD11" s="1"/>
      <c r="BE11" s="1"/>
      <c r="BF11" s="1"/>
      <c r="BG11" s="1"/>
      <c r="BH11" s="1"/>
      <c r="BI11" s="1"/>
    </row>
    <row r="12" spans="1:61" ht="15" customHeight="1" x14ac:dyDescent="0.25">
      <c r="A12" s="1"/>
      <c r="B12" s="248"/>
      <c r="C12" s="147"/>
      <c r="D12" s="148"/>
      <c r="E12" s="178"/>
      <c r="F12" s="147"/>
      <c r="G12" s="147"/>
      <c r="H12" s="147"/>
      <c r="I12" s="148"/>
      <c r="J12" s="232" t="str">
        <f ca="1">IF(AND('MATRIZ DE RIESGOS '!$H$64="Muy Alta",'MATRIZ DE RIESGOS '!$L$64="Leve"),CONCATENATE("R",'MATRIZ DE RIESGOS '!$A$64),"")</f>
        <v/>
      </c>
      <c r="K12" s="221"/>
      <c r="L12" s="233" t="str">
        <f>IF(AND('MATRIZ DE RIESGOS '!$H$70="Muy Alta",'MATRIZ DE RIESGOS '!$L$70="Leve"),CONCATENATE("R",'MATRIZ DE RIESGOS '!$A$70),"")</f>
        <v/>
      </c>
      <c r="M12" s="221"/>
      <c r="N12" s="233" t="str">
        <f>IF(AND('MATRIZ DE RIESGOS '!$H$76="Muy Alta",'MATRIZ DE RIESGOS '!$L$76="Leve"),CONCATENATE("R",'MATRIZ DE RIESGOS '!$A$76),"")</f>
        <v/>
      </c>
      <c r="O12" s="217"/>
      <c r="P12" s="232" t="str">
        <f ca="1">IF(AND('MATRIZ DE RIESGOS '!$H$64="Muy Alta",'MATRIZ DE RIESGOS '!$L$64="Menor"),CONCATENATE("R",'MATRIZ DE RIESGOS '!$A$64),"")</f>
        <v/>
      </c>
      <c r="Q12" s="221"/>
      <c r="R12" s="233" t="str">
        <f>IF(AND('MATRIZ DE RIESGOS '!$H$70="Muy Alta",'MATRIZ DE RIESGOS '!$L$70="Menor"),CONCATENATE("R",'MATRIZ DE RIESGOS '!$A$70),"")</f>
        <v/>
      </c>
      <c r="S12" s="221"/>
      <c r="T12" s="233" t="str">
        <f>IF(AND('MATRIZ DE RIESGOS '!$H$76="Muy Alta",'MATRIZ DE RIESGOS '!$L$76="Menor"),CONCATENATE("R",'MATRIZ DE RIESGOS '!$A$76),"")</f>
        <v/>
      </c>
      <c r="U12" s="217"/>
      <c r="V12" s="232" t="str">
        <f ca="1">IF(AND('MATRIZ DE RIESGOS '!$H$64="Muy Alta",'MATRIZ DE RIESGOS '!$L$64="Moderado"),CONCATENATE("R",'MATRIZ DE RIESGOS '!$A$64),"")</f>
        <v/>
      </c>
      <c r="W12" s="221"/>
      <c r="X12" s="233" t="str">
        <f>IF(AND('MATRIZ DE RIESGOS '!$H$70="Muy Alta",'MATRIZ DE RIESGOS '!$L$70="Moderado"),CONCATENATE("R",'MATRIZ DE RIESGOS '!$A$70),"")</f>
        <v/>
      </c>
      <c r="Y12" s="221"/>
      <c r="Z12" s="233" t="str">
        <f>IF(AND('MATRIZ DE RIESGOS '!$H$76="Muy Alta",'MATRIZ DE RIESGOS '!$L$76="Moderado"),CONCATENATE("R",'MATRIZ DE RIESGOS '!$A$76),"")</f>
        <v/>
      </c>
      <c r="AA12" s="217"/>
      <c r="AB12" s="232" t="str">
        <f ca="1">IF(AND('MATRIZ DE RIESGOS '!$H$64="Muy Alta",'MATRIZ DE RIESGOS '!$L$64="Mayor"),CONCATENATE("R",'MATRIZ DE RIESGOS '!$A$64),"")</f>
        <v/>
      </c>
      <c r="AC12" s="221"/>
      <c r="AD12" s="233" t="str">
        <f>IF(AND('MATRIZ DE RIESGOS '!$H$70="Muy Alta",'MATRIZ DE RIESGOS '!$L$70="Mayor"),CONCATENATE("R",'MATRIZ DE RIESGOS '!$A$70),"")</f>
        <v/>
      </c>
      <c r="AE12" s="221"/>
      <c r="AF12" s="233" t="str">
        <f>IF(AND('MATRIZ DE RIESGOS '!$H$76="Muy Alta",'MATRIZ DE RIESGOS '!$L$76="Mayor"),CONCATENATE("R",'MATRIZ DE RIESGOS '!$A$76),"")</f>
        <v/>
      </c>
      <c r="AG12" s="217"/>
      <c r="AH12" s="234" t="str">
        <f ca="1">IF(AND('MATRIZ DE RIESGOS '!$H$64="Muy Alta",'MATRIZ DE RIESGOS '!$L$64="Catastrófico"),CONCATENATE("R",'MATRIZ DE RIESGOS '!$A$64),"")</f>
        <v/>
      </c>
      <c r="AI12" s="221"/>
      <c r="AJ12" s="235" t="str">
        <f>IF(AND('MATRIZ DE RIESGOS '!$H$70="Muy Alta",'MATRIZ DE RIESGOS '!$L$70="Catastrófico"),CONCATENATE("R",'MATRIZ DE RIESGOS '!$A$70),"")</f>
        <v/>
      </c>
      <c r="AK12" s="221"/>
      <c r="AL12" s="235" t="str">
        <f>IF(AND('MATRIZ DE RIESGOS '!$H$76="Muy Alta",'MATRIZ DE RIESGOS '!$L$76="Catastrófico"),CONCATENATE("R",'MATRIZ DE RIESGOS '!$A$76),"")</f>
        <v/>
      </c>
      <c r="AM12" s="217"/>
      <c r="AN12" s="1"/>
      <c r="AO12" s="178"/>
      <c r="AP12" s="147"/>
      <c r="AQ12" s="147"/>
      <c r="AR12" s="147"/>
      <c r="AS12" s="147"/>
      <c r="AT12" s="148"/>
      <c r="AU12" s="1"/>
      <c r="AV12" s="1"/>
      <c r="AW12" s="1"/>
      <c r="AX12" s="1"/>
      <c r="AY12" s="1"/>
      <c r="AZ12" s="1"/>
      <c r="BA12" s="1"/>
      <c r="BB12" s="1"/>
      <c r="BC12" s="1"/>
      <c r="BD12" s="1"/>
      <c r="BE12" s="1"/>
      <c r="BF12" s="1"/>
      <c r="BG12" s="1"/>
      <c r="BH12" s="1"/>
      <c r="BI12" s="1"/>
    </row>
    <row r="13" spans="1:61" ht="15.75" customHeight="1" x14ac:dyDescent="0.25">
      <c r="A13" s="1"/>
      <c r="B13" s="248"/>
      <c r="C13" s="147"/>
      <c r="D13" s="148"/>
      <c r="E13" s="238"/>
      <c r="F13" s="239"/>
      <c r="G13" s="239"/>
      <c r="H13" s="239"/>
      <c r="I13" s="243"/>
      <c r="J13" s="222"/>
      <c r="K13" s="223"/>
      <c r="L13" s="218"/>
      <c r="M13" s="223"/>
      <c r="N13" s="218"/>
      <c r="O13" s="219"/>
      <c r="P13" s="222"/>
      <c r="Q13" s="223"/>
      <c r="R13" s="218"/>
      <c r="S13" s="223"/>
      <c r="T13" s="218"/>
      <c r="U13" s="219"/>
      <c r="V13" s="222"/>
      <c r="W13" s="223"/>
      <c r="X13" s="218"/>
      <c r="Y13" s="223"/>
      <c r="Z13" s="218"/>
      <c r="AA13" s="219"/>
      <c r="AB13" s="222"/>
      <c r="AC13" s="223"/>
      <c r="AD13" s="218"/>
      <c r="AE13" s="223"/>
      <c r="AF13" s="218"/>
      <c r="AG13" s="219"/>
      <c r="AH13" s="238"/>
      <c r="AI13" s="241"/>
      <c r="AJ13" s="242"/>
      <c r="AK13" s="241"/>
      <c r="AL13" s="242"/>
      <c r="AM13" s="243"/>
      <c r="AN13" s="1"/>
      <c r="AO13" s="238"/>
      <c r="AP13" s="239"/>
      <c r="AQ13" s="239"/>
      <c r="AR13" s="239"/>
      <c r="AS13" s="239"/>
      <c r="AT13" s="243"/>
      <c r="AU13" s="1"/>
      <c r="AV13" s="1"/>
      <c r="AW13" s="1"/>
      <c r="AX13" s="1"/>
      <c r="AY13" s="1"/>
      <c r="AZ13" s="1"/>
      <c r="BA13" s="1"/>
      <c r="BB13" s="1"/>
      <c r="BC13" s="1"/>
      <c r="BD13" s="1"/>
      <c r="BE13" s="1"/>
      <c r="BF13" s="1"/>
      <c r="BG13" s="1"/>
      <c r="BH13" s="1"/>
      <c r="BI13" s="1"/>
    </row>
    <row r="14" spans="1:61" ht="15" customHeight="1" x14ac:dyDescent="0.25">
      <c r="A14" s="1"/>
      <c r="B14" s="248"/>
      <c r="C14" s="147"/>
      <c r="D14" s="148"/>
      <c r="E14" s="236" t="s">
        <v>122</v>
      </c>
      <c r="F14" s="237"/>
      <c r="G14" s="237"/>
      <c r="H14" s="237"/>
      <c r="I14" s="237"/>
      <c r="J14" s="240" t="str">
        <f ca="1">IF(AND('MATRIZ DE RIESGOS '!$H$10="Alta",'MATRIZ DE RIESGOS '!$L$10="Leve"),CONCATENATE("R",'MATRIZ DE RIESGOS '!$A$10),"")</f>
        <v/>
      </c>
      <c r="K14" s="225"/>
      <c r="L14" s="224" t="str">
        <f ca="1">IF(AND('MATRIZ DE RIESGOS '!$H$16="Alta",'MATRIZ DE RIESGOS '!$L$16="Leve"),CONCATENATE("R",'MATRIZ DE RIESGOS '!$A$16),"")</f>
        <v/>
      </c>
      <c r="M14" s="225"/>
      <c r="N14" s="224" t="str">
        <f ca="1">IF(AND('MATRIZ DE RIESGOS '!$H$22="Alta",'MATRIZ DE RIESGOS '!$L$22="Leve"),CONCATENATE("R",'MATRIZ DE RIESGOS '!$A$22),"")</f>
        <v/>
      </c>
      <c r="O14" s="226"/>
      <c r="P14" s="240" t="str">
        <f ca="1">IF(AND('MATRIZ DE RIESGOS '!$H$10="Alta",'MATRIZ DE RIESGOS '!$L$10="Menor"),CONCATENATE("R",'MATRIZ DE RIESGOS '!$A$10),"")</f>
        <v/>
      </c>
      <c r="Q14" s="225"/>
      <c r="R14" s="224" t="str">
        <f ca="1">IF(AND('MATRIZ DE RIESGOS '!$H$16="Alta",'MATRIZ DE RIESGOS '!$L$16="Menor"),CONCATENATE("R",'MATRIZ DE RIESGOS '!$A$16),"")</f>
        <v>R2</v>
      </c>
      <c r="S14" s="225"/>
      <c r="T14" s="224" t="str">
        <f ca="1">IF(AND('MATRIZ DE RIESGOS '!$H$22="Alta",'MATRIZ DE RIESGOS '!$L$22="Menor"),CONCATENATE("R",'MATRIZ DE RIESGOS '!$A$22),"")</f>
        <v/>
      </c>
      <c r="U14" s="226"/>
      <c r="V14" s="227" t="str">
        <f ca="1">IF(AND('MATRIZ DE RIESGOS '!$H$10="Alta",'MATRIZ DE RIESGOS '!$L$10="Moderado"),CONCATENATE("R",'MATRIZ DE RIESGOS '!$A$10),"")</f>
        <v/>
      </c>
      <c r="W14" s="225"/>
      <c r="X14" s="228" t="str">
        <f ca="1">IF(AND('MATRIZ DE RIESGOS '!$H$16="Alta",'MATRIZ DE RIESGOS '!$L$16="Moderado"),CONCATENATE("R",'MATRIZ DE RIESGOS '!$A$16),"")</f>
        <v/>
      </c>
      <c r="Y14" s="225"/>
      <c r="Z14" s="228" t="str">
        <f ca="1">IF(AND('MATRIZ DE RIESGOS '!$H$22="Alta",'MATRIZ DE RIESGOS '!$L$22="Moderado"),CONCATENATE("R",'MATRIZ DE RIESGOS '!$A$22),"")</f>
        <v/>
      </c>
      <c r="AA14" s="226"/>
      <c r="AB14" s="227" t="str">
        <f ca="1">IF(AND('MATRIZ DE RIESGOS '!$H$10="Alta",'MATRIZ DE RIESGOS '!$L$10="Mayor"),CONCATENATE("R",'MATRIZ DE RIESGOS '!$A$10),"")</f>
        <v/>
      </c>
      <c r="AC14" s="225"/>
      <c r="AD14" s="228" t="str">
        <f ca="1">IF(AND('MATRIZ DE RIESGOS '!$H$16="Alta",'MATRIZ DE RIESGOS '!$L$16="Mayor"),CONCATENATE("R",'MATRIZ DE RIESGOS '!$A$16),"")</f>
        <v/>
      </c>
      <c r="AE14" s="225"/>
      <c r="AF14" s="228" t="str">
        <f ca="1">IF(AND('MATRIZ DE RIESGOS '!$H$22="Alta",'MATRIZ DE RIESGOS '!$L$22="Mayor"),CONCATENATE("R",'MATRIZ DE RIESGOS '!$A$22),"")</f>
        <v/>
      </c>
      <c r="AG14" s="226"/>
      <c r="AH14" s="229" t="str">
        <f ca="1">IF(AND('MATRIZ DE RIESGOS '!$H$10="Alta",'MATRIZ DE RIESGOS '!$L$10="Catastrófico"),CONCATENATE("R",'MATRIZ DE RIESGOS '!$A$10),"")</f>
        <v>R1</v>
      </c>
      <c r="AI14" s="225"/>
      <c r="AJ14" s="230" t="str">
        <f ca="1">IF(AND('MATRIZ DE RIESGOS '!$H$16="Alta",'MATRIZ DE RIESGOS '!$L$16="Catastrófico"),CONCATENATE("R",'MATRIZ DE RIESGOS '!$A$16),"")</f>
        <v/>
      </c>
      <c r="AK14" s="225"/>
      <c r="AL14" s="230" t="str">
        <f ca="1">IF(AND('MATRIZ DE RIESGOS '!$H$22="Alta",'MATRIZ DE RIESGOS '!$L$22="Catastrófico"),CONCATENATE("R",'MATRIZ DE RIESGOS '!$A$22),"")</f>
        <v/>
      </c>
      <c r="AM14" s="226"/>
      <c r="AN14" s="1"/>
      <c r="AO14" s="256" t="s">
        <v>123</v>
      </c>
      <c r="AP14" s="237"/>
      <c r="AQ14" s="237"/>
      <c r="AR14" s="237"/>
      <c r="AS14" s="237"/>
      <c r="AT14" s="226"/>
      <c r="AU14" s="1"/>
      <c r="AV14" s="1"/>
      <c r="AW14" s="1"/>
      <c r="AX14" s="1"/>
      <c r="AY14" s="1"/>
      <c r="AZ14" s="1"/>
      <c r="BA14" s="1"/>
      <c r="BB14" s="1"/>
      <c r="BC14" s="1"/>
      <c r="BD14" s="1"/>
      <c r="BE14" s="1"/>
      <c r="BF14" s="1"/>
      <c r="BG14" s="1"/>
      <c r="BH14" s="1"/>
      <c r="BI14" s="1"/>
    </row>
    <row r="15" spans="1:61" ht="15" customHeight="1" x14ac:dyDescent="0.25">
      <c r="A15" s="1"/>
      <c r="B15" s="248"/>
      <c r="C15" s="147"/>
      <c r="D15" s="148"/>
      <c r="E15" s="178"/>
      <c r="F15" s="147"/>
      <c r="G15" s="147"/>
      <c r="H15" s="147"/>
      <c r="I15" s="147"/>
      <c r="J15" s="222"/>
      <c r="K15" s="223"/>
      <c r="L15" s="218"/>
      <c r="M15" s="223"/>
      <c r="N15" s="218"/>
      <c r="O15" s="219"/>
      <c r="P15" s="222"/>
      <c r="Q15" s="223"/>
      <c r="R15" s="218"/>
      <c r="S15" s="223"/>
      <c r="T15" s="218"/>
      <c r="U15" s="219"/>
      <c r="V15" s="222"/>
      <c r="W15" s="223"/>
      <c r="X15" s="218"/>
      <c r="Y15" s="223"/>
      <c r="Z15" s="218"/>
      <c r="AA15" s="219"/>
      <c r="AB15" s="222"/>
      <c r="AC15" s="223"/>
      <c r="AD15" s="218"/>
      <c r="AE15" s="223"/>
      <c r="AF15" s="218"/>
      <c r="AG15" s="219"/>
      <c r="AH15" s="222"/>
      <c r="AI15" s="223"/>
      <c r="AJ15" s="218"/>
      <c r="AK15" s="223"/>
      <c r="AL15" s="218"/>
      <c r="AM15" s="219"/>
      <c r="AN15" s="1"/>
      <c r="AO15" s="178"/>
      <c r="AP15" s="147"/>
      <c r="AQ15" s="147"/>
      <c r="AR15" s="147"/>
      <c r="AS15" s="147"/>
      <c r="AT15" s="148"/>
      <c r="AU15" s="1"/>
      <c r="AV15" s="1"/>
      <c r="AW15" s="1"/>
      <c r="AX15" s="1"/>
      <c r="AY15" s="1"/>
      <c r="AZ15" s="1"/>
      <c r="BA15" s="1"/>
      <c r="BB15" s="1"/>
      <c r="BC15" s="1"/>
      <c r="BD15" s="1"/>
      <c r="BE15" s="1"/>
      <c r="BF15" s="1"/>
      <c r="BG15" s="1"/>
      <c r="BH15" s="1"/>
      <c r="BI15" s="1"/>
    </row>
    <row r="16" spans="1:61" ht="15" customHeight="1" x14ac:dyDescent="0.25">
      <c r="A16" s="1"/>
      <c r="B16" s="248"/>
      <c r="C16" s="147"/>
      <c r="D16" s="148"/>
      <c r="E16" s="178"/>
      <c r="F16" s="147"/>
      <c r="G16" s="147"/>
      <c r="H16" s="147"/>
      <c r="I16" s="147"/>
      <c r="J16" s="220" t="str">
        <f ca="1">IF(AND('MATRIZ DE RIESGOS '!$H$28="Alta",'MATRIZ DE RIESGOS '!$L$28="Leve"),CONCATENATE("R",'MATRIZ DE RIESGOS '!$A$28),"")</f>
        <v/>
      </c>
      <c r="K16" s="221"/>
      <c r="L16" s="216" t="str">
        <f ca="1">IF(AND('MATRIZ DE RIESGOS '!$H$34="Alta",'MATRIZ DE RIESGOS '!$L$34="Leve"),CONCATENATE("R",'MATRIZ DE RIESGOS '!$A$34),"")</f>
        <v/>
      </c>
      <c r="M16" s="221"/>
      <c r="N16" s="216" t="str">
        <f ca="1">IF(AND('MATRIZ DE RIESGOS '!$H$40="Alta",'MATRIZ DE RIESGOS '!$L$40="Leve"),CONCATENATE("R",'MATRIZ DE RIESGOS '!$A$40),"")</f>
        <v/>
      </c>
      <c r="O16" s="217"/>
      <c r="P16" s="220" t="str">
        <f ca="1">IF(AND('MATRIZ DE RIESGOS '!$H$28="Alta",'MATRIZ DE RIESGOS '!$L$28="Menor"),CONCATENATE("R",'MATRIZ DE RIESGOS '!$A$28),"")</f>
        <v/>
      </c>
      <c r="Q16" s="221"/>
      <c r="R16" s="216" t="str">
        <f ca="1">IF(AND('MATRIZ DE RIESGOS '!$H$34="Alta",'MATRIZ DE RIESGOS '!$L$34="Menor"),CONCATENATE("R",'MATRIZ DE RIESGOS '!$A$34),"")</f>
        <v/>
      </c>
      <c r="S16" s="221"/>
      <c r="T16" s="216" t="str">
        <f ca="1">IF(AND('MATRIZ DE RIESGOS '!$H$40="Alta",'MATRIZ DE RIESGOS '!$L$40="Menor"),CONCATENATE("R",'MATRIZ DE RIESGOS '!$A$40),"")</f>
        <v/>
      </c>
      <c r="U16" s="217"/>
      <c r="V16" s="232" t="str">
        <f ca="1">IF(AND('MATRIZ DE RIESGOS '!$H$28="Alta",'MATRIZ DE RIESGOS '!$L$28="Moderado"),CONCATENATE("R",'MATRIZ DE RIESGOS '!$A$28),"")</f>
        <v/>
      </c>
      <c r="W16" s="221"/>
      <c r="X16" s="233" t="str">
        <f ca="1">IF(AND('MATRIZ DE RIESGOS '!$H$34="Alta",'MATRIZ DE RIESGOS '!$L$34="Moderado"),CONCATENATE("R",'MATRIZ DE RIESGOS '!$A$34),"")</f>
        <v/>
      </c>
      <c r="Y16" s="221"/>
      <c r="Z16" s="233" t="str">
        <f ca="1">IF(AND('MATRIZ DE RIESGOS '!$H$40="Alta",'MATRIZ DE RIESGOS '!$L$40="Moderado"),CONCATENATE("R",'MATRIZ DE RIESGOS '!$A$40),"")</f>
        <v/>
      </c>
      <c r="AA16" s="217"/>
      <c r="AB16" s="232" t="str">
        <f ca="1">IF(AND('MATRIZ DE RIESGOS '!$H$28="Alta",'MATRIZ DE RIESGOS '!$L$28="Mayor"),CONCATENATE("R",'MATRIZ DE RIESGOS '!$A$28),"")</f>
        <v/>
      </c>
      <c r="AC16" s="221"/>
      <c r="AD16" s="233" t="str">
        <f ca="1">IF(AND('MATRIZ DE RIESGOS '!$H$34="Alta",'MATRIZ DE RIESGOS '!$L$34="Mayor"),CONCATENATE("R",'MATRIZ DE RIESGOS '!$A$34),"")</f>
        <v/>
      </c>
      <c r="AE16" s="221"/>
      <c r="AF16" s="233" t="str">
        <f ca="1">IF(AND('MATRIZ DE RIESGOS '!$H$40="Alta",'MATRIZ DE RIESGOS '!$L$40="Mayor"),CONCATENATE("R",'MATRIZ DE RIESGOS '!$A$40),"")</f>
        <v/>
      </c>
      <c r="AG16" s="217"/>
      <c r="AH16" s="234" t="str">
        <f ca="1">IF(AND('MATRIZ DE RIESGOS '!$H$28="Alta",'MATRIZ DE RIESGOS '!$L$28="Catastrófico"),CONCATENATE("R",'MATRIZ DE RIESGOS '!$A$28),"")</f>
        <v/>
      </c>
      <c r="AI16" s="221"/>
      <c r="AJ16" s="235" t="str">
        <f ca="1">IF(AND('MATRIZ DE RIESGOS '!$H$34="Alta",'MATRIZ DE RIESGOS '!$L$34="Catastrófico"),CONCATENATE("R",'MATRIZ DE RIESGOS '!$A$34),"")</f>
        <v/>
      </c>
      <c r="AK16" s="221"/>
      <c r="AL16" s="235" t="str">
        <f ca="1">IF(AND('MATRIZ DE RIESGOS '!$H$40="Alta",'MATRIZ DE RIESGOS '!$L$40="Catastrófico"),CONCATENATE("R",'MATRIZ DE RIESGOS '!$A$40),"")</f>
        <v/>
      </c>
      <c r="AM16" s="217"/>
      <c r="AN16" s="1"/>
      <c r="AO16" s="178"/>
      <c r="AP16" s="147"/>
      <c r="AQ16" s="147"/>
      <c r="AR16" s="147"/>
      <c r="AS16" s="147"/>
      <c r="AT16" s="148"/>
      <c r="AU16" s="1"/>
      <c r="AV16" s="1"/>
      <c r="AW16" s="1"/>
      <c r="AX16" s="1"/>
      <c r="AY16" s="1"/>
      <c r="AZ16" s="1"/>
      <c r="BA16" s="1"/>
      <c r="BB16" s="1"/>
      <c r="BC16" s="1"/>
      <c r="BD16" s="1"/>
      <c r="BE16" s="1"/>
      <c r="BF16" s="1"/>
      <c r="BG16" s="1"/>
      <c r="BH16" s="1"/>
      <c r="BI16" s="1"/>
    </row>
    <row r="17" spans="1:61" ht="15" customHeight="1" x14ac:dyDescent="0.25">
      <c r="A17" s="1"/>
      <c r="B17" s="248"/>
      <c r="C17" s="147"/>
      <c r="D17" s="148"/>
      <c r="E17" s="178"/>
      <c r="F17" s="147"/>
      <c r="G17" s="147"/>
      <c r="H17" s="147"/>
      <c r="I17" s="147"/>
      <c r="J17" s="222"/>
      <c r="K17" s="223"/>
      <c r="L17" s="218"/>
      <c r="M17" s="223"/>
      <c r="N17" s="218"/>
      <c r="O17" s="219"/>
      <c r="P17" s="222"/>
      <c r="Q17" s="223"/>
      <c r="R17" s="218"/>
      <c r="S17" s="223"/>
      <c r="T17" s="218"/>
      <c r="U17" s="219"/>
      <c r="V17" s="222"/>
      <c r="W17" s="223"/>
      <c r="X17" s="218"/>
      <c r="Y17" s="223"/>
      <c r="Z17" s="218"/>
      <c r="AA17" s="219"/>
      <c r="AB17" s="222"/>
      <c r="AC17" s="223"/>
      <c r="AD17" s="218"/>
      <c r="AE17" s="223"/>
      <c r="AF17" s="218"/>
      <c r="AG17" s="219"/>
      <c r="AH17" s="222"/>
      <c r="AI17" s="223"/>
      <c r="AJ17" s="218"/>
      <c r="AK17" s="223"/>
      <c r="AL17" s="218"/>
      <c r="AM17" s="219"/>
      <c r="AN17" s="1"/>
      <c r="AO17" s="178"/>
      <c r="AP17" s="147"/>
      <c r="AQ17" s="147"/>
      <c r="AR17" s="147"/>
      <c r="AS17" s="147"/>
      <c r="AT17" s="148"/>
      <c r="AU17" s="1"/>
      <c r="AV17" s="1"/>
      <c r="AW17" s="1"/>
      <c r="AX17" s="1"/>
      <c r="AY17" s="1"/>
      <c r="AZ17" s="1"/>
      <c r="BA17" s="1"/>
      <c r="BB17" s="1"/>
      <c r="BC17" s="1"/>
      <c r="BD17" s="1"/>
      <c r="BE17" s="1"/>
      <c r="BF17" s="1"/>
      <c r="BG17" s="1"/>
      <c r="BH17" s="1"/>
      <c r="BI17" s="1"/>
    </row>
    <row r="18" spans="1:61" ht="15" customHeight="1" x14ac:dyDescent="0.25">
      <c r="A18" s="1"/>
      <c r="B18" s="248"/>
      <c r="C18" s="147"/>
      <c r="D18" s="148"/>
      <c r="E18" s="178"/>
      <c r="F18" s="147"/>
      <c r="G18" s="147"/>
      <c r="H18" s="147"/>
      <c r="I18" s="147"/>
      <c r="J18" s="220" t="str">
        <f ca="1">IF(AND('MATRIZ DE RIESGOS '!$H$46="Alta",'MATRIZ DE RIESGOS '!$L$46="Leve"),CONCATENATE("R",'MATRIZ DE RIESGOS '!$A$46),"")</f>
        <v/>
      </c>
      <c r="K18" s="221"/>
      <c r="L18" s="216" t="str">
        <f ca="1">IF(AND('MATRIZ DE RIESGOS '!$H$52="Alta",'MATRIZ DE RIESGOS '!$L$52="Leve"),CONCATENATE("R",'MATRIZ DE RIESGOS '!$A$52),"")</f>
        <v/>
      </c>
      <c r="M18" s="221"/>
      <c r="N18" s="216" t="str">
        <f ca="1">IF(AND('MATRIZ DE RIESGOS '!$H$58="Alta",'MATRIZ DE RIESGOS '!$L$58="Leve"),CONCATENATE("R",'MATRIZ DE RIESGOS '!$A$58),"")</f>
        <v/>
      </c>
      <c r="O18" s="217"/>
      <c r="P18" s="220" t="str">
        <f ca="1">IF(AND('MATRIZ DE RIESGOS '!$H$46="Alta",'MATRIZ DE RIESGOS '!$L$46="Menor"),CONCATENATE("R",'MATRIZ DE RIESGOS '!$A$46),"")</f>
        <v/>
      </c>
      <c r="Q18" s="221"/>
      <c r="R18" s="216" t="str">
        <f ca="1">IF(AND('MATRIZ DE RIESGOS '!$H$52="Alta",'MATRIZ DE RIESGOS '!$L$52="Menor"),CONCATENATE("R",'MATRIZ DE RIESGOS '!$A$52),"")</f>
        <v/>
      </c>
      <c r="S18" s="221"/>
      <c r="T18" s="216" t="str">
        <f ca="1">IF(AND('MATRIZ DE RIESGOS '!$H$58="Alta",'MATRIZ DE RIESGOS '!$L$58="Menor"),CONCATENATE("R",'MATRIZ DE RIESGOS '!$A$58),"")</f>
        <v/>
      </c>
      <c r="U18" s="217"/>
      <c r="V18" s="232" t="str">
        <f ca="1">IF(AND('MATRIZ DE RIESGOS '!$H$46="Alta",'MATRIZ DE RIESGOS '!$L$46="Moderado"),CONCATENATE("R",'MATRIZ DE RIESGOS '!$A$46),"")</f>
        <v/>
      </c>
      <c r="W18" s="221"/>
      <c r="X18" s="233" t="str">
        <f ca="1">IF(AND('MATRIZ DE RIESGOS '!$H$52="Alta",'MATRIZ DE RIESGOS '!$L$52="Moderado"),CONCATENATE("R",'MATRIZ DE RIESGOS '!$A$52),"")</f>
        <v/>
      </c>
      <c r="Y18" s="221"/>
      <c r="Z18" s="233" t="str">
        <f ca="1">IF(AND('MATRIZ DE RIESGOS '!$H$58="Alta",'MATRIZ DE RIESGOS '!$L$58="Moderado"),CONCATENATE("R",'MATRIZ DE RIESGOS '!$A$58),"")</f>
        <v/>
      </c>
      <c r="AA18" s="217"/>
      <c r="AB18" s="232" t="str">
        <f ca="1">IF(AND('MATRIZ DE RIESGOS '!$H$46="Alta",'MATRIZ DE RIESGOS '!$L$46="Mayor"),CONCATENATE("R",'MATRIZ DE RIESGOS '!$A$46),"")</f>
        <v/>
      </c>
      <c r="AC18" s="221"/>
      <c r="AD18" s="233" t="str">
        <f ca="1">IF(AND('MATRIZ DE RIESGOS '!$H$52="Alta",'MATRIZ DE RIESGOS '!$L$52="Mayor"),CONCATENATE("R",'MATRIZ DE RIESGOS '!$A$52),"")</f>
        <v/>
      </c>
      <c r="AE18" s="221"/>
      <c r="AF18" s="233" t="str">
        <f ca="1">IF(AND('MATRIZ DE RIESGOS '!$H$58="Alta",'MATRIZ DE RIESGOS '!$L$58="Mayor"),CONCATENATE("R",'MATRIZ DE RIESGOS '!$A$58),"")</f>
        <v/>
      </c>
      <c r="AG18" s="217"/>
      <c r="AH18" s="234" t="str">
        <f ca="1">IF(AND('MATRIZ DE RIESGOS '!$H$46="Alta",'MATRIZ DE RIESGOS '!$L$46="Catastrófico"),CONCATENATE("R",'MATRIZ DE RIESGOS '!$A$46),"")</f>
        <v/>
      </c>
      <c r="AI18" s="221"/>
      <c r="AJ18" s="235" t="str">
        <f ca="1">IF(AND('MATRIZ DE RIESGOS '!$H$52="Alta",'MATRIZ DE RIESGOS '!$L$52="Catastrófico"),CONCATENATE("R",'MATRIZ DE RIESGOS '!$A$52),"")</f>
        <v/>
      </c>
      <c r="AK18" s="221"/>
      <c r="AL18" s="235" t="str">
        <f ca="1">IF(AND('MATRIZ DE RIESGOS '!$H$58="Alta",'MATRIZ DE RIESGOS '!$L$58="Catastrófico"),CONCATENATE("R",'MATRIZ DE RIESGOS '!$A$58),"")</f>
        <v/>
      </c>
      <c r="AM18" s="217"/>
      <c r="AN18" s="1"/>
      <c r="AO18" s="178"/>
      <c r="AP18" s="147"/>
      <c r="AQ18" s="147"/>
      <c r="AR18" s="147"/>
      <c r="AS18" s="147"/>
      <c r="AT18" s="148"/>
      <c r="AU18" s="1"/>
      <c r="AV18" s="1"/>
      <c r="AW18" s="1"/>
      <c r="AX18" s="1"/>
      <c r="AY18" s="1"/>
      <c r="AZ18" s="1"/>
      <c r="BA18" s="1"/>
      <c r="BB18" s="1"/>
      <c r="BC18" s="1"/>
      <c r="BD18" s="1"/>
      <c r="BE18" s="1"/>
      <c r="BF18" s="1"/>
      <c r="BG18" s="1"/>
      <c r="BH18" s="1"/>
      <c r="BI18" s="1"/>
    </row>
    <row r="19" spans="1:61" ht="15" customHeight="1" x14ac:dyDescent="0.25">
      <c r="A19" s="1"/>
      <c r="B19" s="248"/>
      <c r="C19" s="147"/>
      <c r="D19" s="148"/>
      <c r="E19" s="178"/>
      <c r="F19" s="147"/>
      <c r="G19" s="147"/>
      <c r="H19" s="147"/>
      <c r="I19" s="147"/>
      <c r="J19" s="222"/>
      <c r="K19" s="223"/>
      <c r="L19" s="218"/>
      <c r="M19" s="223"/>
      <c r="N19" s="218"/>
      <c r="O19" s="219"/>
      <c r="P19" s="222"/>
      <c r="Q19" s="223"/>
      <c r="R19" s="218"/>
      <c r="S19" s="223"/>
      <c r="T19" s="218"/>
      <c r="U19" s="219"/>
      <c r="V19" s="222"/>
      <c r="W19" s="223"/>
      <c r="X19" s="218"/>
      <c r="Y19" s="223"/>
      <c r="Z19" s="218"/>
      <c r="AA19" s="219"/>
      <c r="AB19" s="222"/>
      <c r="AC19" s="223"/>
      <c r="AD19" s="218"/>
      <c r="AE19" s="223"/>
      <c r="AF19" s="218"/>
      <c r="AG19" s="219"/>
      <c r="AH19" s="222"/>
      <c r="AI19" s="223"/>
      <c r="AJ19" s="218"/>
      <c r="AK19" s="223"/>
      <c r="AL19" s="218"/>
      <c r="AM19" s="219"/>
      <c r="AN19" s="1"/>
      <c r="AO19" s="178"/>
      <c r="AP19" s="147"/>
      <c r="AQ19" s="147"/>
      <c r="AR19" s="147"/>
      <c r="AS19" s="147"/>
      <c r="AT19" s="148"/>
      <c r="AU19" s="1"/>
      <c r="AV19" s="1"/>
      <c r="AW19" s="1"/>
      <c r="AX19" s="1"/>
      <c r="AY19" s="1"/>
      <c r="AZ19" s="1"/>
      <c r="BA19" s="1"/>
      <c r="BB19" s="1"/>
      <c r="BC19" s="1"/>
      <c r="BD19" s="1"/>
      <c r="BE19" s="1"/>
      <c r="BF19" s="1"/>
      <c r="BG19" s="1"/>
      <c r="BH19" s="1"/>
      <c r="BI19" s="1"/>
    </row>
    <row r="20" spans="1:61" ht="15" customHeight="1" x14ac:dyDescent="0.25">
      <c r="A20" s="1"/>
      <c r="B20" s="248"/>
      <c r="C20" s="147"/>
      <c r="D20" s="148"/>
      <c r="E20" s="178"/>
      <c r="F20" s="147"/>
      <c r="G20" s="147"/>
      <c r="H20" s="147"/>
      <c r="I20" s="147"/>
      <c r="J20" s="220" t="str">
        <f ca="1">IF(AND('MATRIZ DE RIESGOS '!$H$64="Alta",'MATRIZ DE RIESGOS '!$L$64="Leve"),CONCATENATE("R",'MATRIZ DE RIESGOS '!$A$64),"")</f>
        <v/>
      </c>
      <c r="K20" s="221"/>
      <c r="L20" s="216" t="str">
        <f>IF(AND('MATRIZ DE RIESGOS '!$H$70="Alta",'MATRIZ DE RIESGOS '!$L$70="Leve"),CONCATENATE("R",'MATRIZ DE RIESGOS '!$A$70),"")</f>
        <v/>
      </c>
      <c r="M20" s="221"/>
      <c r="N20" s="216" t="str">
        <f>IF(AND('MATRIZ DE RIESGOS '!$H$76="Alta",'MATRIZ DE RIESGOS '!$L$76="Leve"),CONCATENATE("R",'MATRIZ DE RIESGOS '!$A$76),"")</f>
        <v/>
      </c>
      <c r="O20" s="217"/>
      <c r="P20" s="220" t="str">
        <f ca="1">IF(AND('MATRIZ DE RIESGOS '!$H$64="Alta",'MATRIZ DE RIESGOS '!$L$64="Menor"),CONCATENATE("R",'MATRIZ DE RIESGOS '!$A$64),"")</f>
        <v/>
      </c>
      <c r="Q20" s="221"/>
      <c r="R20" s="216" t="str">
        <f>IF(AND('MATRIZ DE RIESGOS '!$H$70="Alta",'MATRIZ DE RIESGOS '!$L$70="Menor"),CONCATENATE("R",'MATRIZ DE RIESGOS '!$A$70),"")</f>
        <v/>
      </c>
      <c r="S20" s="221"/>
      <c r="T20" s="216" t="str">
        <f>IF(AND('MATRIZ DE RIESGOS '!$H$76="Alta",'MATRIZ DE RIESGOS '!$L$76="Menor"),CONCATENATE("R",'MATRIZ DE RIESGOS '!$A$76),"")</f>
        <v/>
      </c>
      <c r="U20" s="217"/>
      <c r="V20" s="232" t="str">
        <f ca="1">IF(AND('MATRIZ DE RIESGOS '!$H$64="Alta",'MATRIZ DE RIESGOS '!$L$64="Moderado"),CONCATENATE("R",'MATRIZ DE RIESGOS '!$A$64),"")</f>
        <v/>
      </c>
      <c r="W20" s="221"/>
      <c r="X20" s="233" t="str">
        <f>IF(AND('MATRIZ DE RIESGOS '!$H$70="Alta",'MATRIZ DE RIESGOS '!$L$70="Moderado"),CONCATENATE("R",'MATRIZ DE RIESGOS '!$A$70),"")</f>
        <v/>
      </c>
      <c r="Y20" s="221"/>
      <c r="Z20" s="233" t="str">
        <f>IF(AND('MATRIZ DE RIESGOS '!$H$76="Alta",'MATRIZ DE RIESGOS '!$L$76="Moderado"),CONCATENATE("R",'MATRIZ DE RIESGOS '!$A$76),"")</f>
        <v/>
      </c>
      <c r="AA20" s="217"/>
      <c r="AB20" s="232" t="str">
        <f ca="1">IF(AND('MATRIZ DE RIESGOS '!$H$64="Alta",'MATRIZ DE RIESGOS '!$L$64="Mayor"),CONCATENATE("R",'MATRIZ DE RIESGOS '!$A$64),"")</f>
        <v/>
      </c>
      <c r="AC20" s="221"/>
      <c r="AD20" s="233" t="str">
        <f>IF(AND('MATRIZ DE RIESGOS '!$H$70="Alta",'MATRIZ DE RIESGOS '!$L$70="Mayor"),CONCATENATE("R",'MATRIZ DE RIESGOS '!$A$70),"")</f>
        <v/>
      </c>
      <c r="AE20" s="221"/>
      <c r="AF20" s="233" t="str">
        <f>IF(AND('MATRIZ DE RIESGOS '!$H$76="Alta",'MATRIZ DE RIESGOS '!$L$76="Mayor"),CONCATENATE("R",'MATRIZ DE RIESGOS '!$A$76),"")</f>
        <v/>
      </c>
      <c r="AG20" s="217"/>
      <c r="AH20" s="234" t="str">
        <f ca="1">IF(AND('MATRIZ DE RIESGOS '!$H$64="Alta",'MATRIZ DE RIESGOS '!$L$64="Catastrófico"),CONCATENATE("R",'MATRIZ DE RIESGOS '!$A$64),"")</f>
        <v/>
      </c>
      <c r="AI20" s="221"/>
      <c r="AJ20" s="235" t="str">
        <f>IF(AND('MATRIZ DE RIESGOS '!$H$70="Alta",'MATRIZ DE RIESGOS '!$L$70="Catastrófico"),CONCATENATE("R",'MATRIZ DE RIESGOS '!$A$70),"")</f>
        <v/>
      </c>
      <c r="AK20" s="221"/>
      <c r="AL20" s="235" t="str">
        <f>IF(AND('MATRIZ DE RIESGOS '!$H$76="Alta",'MATRIZ DE RIESGOS '!$L$76="Catastrófico"),CONCATENATE("R",'MATRIZ DE RIESGOS '!$A$76),"")</f>
        <v/>
      </c>
      <c r="AM20" s="217"/>
      <c r="AN20" s="1"/>
      <c r="AO20" s="178"/>
      <c r="AP20" s="147"/>
      <c r="AQ20" s="147"/>
      <c r="AR20" s="147"/>
      <c r="AS20" s="147"/>
      <c r="AT20" s="148"/>
      <c r="AU20" s="1"/>
      <c r="AV20" s="1"/>
      <c r="AW20" s="1"/>
      <c r="AX20" s="1"/>
      <c r="AY20" s="1"/>
      <c r="AZ20" s="1"/>
      <c r="BA20" s="1"/>
      <c r="BB20" s="1"/>
      <c r="BC20" s="1"/>
      <c r="BD20" s="1"/>
      <c r="BE20" s="1"/>
      <c r="BF20" s="1"/>
      <c r="BG20" s="1"/>
      <c r="BH20" s="1"/>
      <c r="BI20" s="1"/>
    </row>
    <row r="21" spans="1:61" ht="15.75" customHeight="1" x14ac:dyDescent="0.25">
      <c r="A21" s="1"/>
      <c r="B21" s="248"/>
      <c r="C21" s="147"/>
      <c r="D21" s="148"/>
      <c r="E21" s="238"/>
      <c r="F21" s="239"/>
      <c r="G21" s="239"/>
      <c r="H21" s="239"/>
      <c r="I21" s="239"/>
      <c r="J21" s="238"/>
      <c r="K21" s="241"/>
      <c r="L21" s="242"/>
      <c r="M21" s="241"/>
      <c r="N21" s="242"/>
      <c r="O21" s="243"/>
      <c r="P21" s="238"/>
      <c r="Q21" s="241"/>
      <c r="R21" s="242"/>
      <c r="S21" s="241"/>
      <c r="T21" s="242"/>
      <c r="U21" s="243"/>
      <c r="V21" s="238"/>
      <c r="W21" s="241"/>
      <c r="X21" s="242"/>
      <c r="Y21" s="241"/>
      <c r="Z21" s="242"/>
      <c r="AA21" s="243"/>
      <c r="AB21" s="238"/>
      <c r="AC21" s="241"/>
      <c r="AD21" s="242"/>
      <c r="AE21" s="241"/>
      <c r="AF21" s="242"/>
      <c r="AG21" s="243"/>
      <c r="AH21" s="238"/>
      <c r="AI21" s="241"/>
      <c r="AJ21" s="242"/>
      <c r="AK21" s="241"/>
      <c r="AL21" s="242"/>
      <c r="AM21" s="243"/>
      <c r="AN21" s="1"/>
      <c r="AO21" s="238"/>
      <c r="AP21" s="239"/>
      <c r="AQ21" s="239"/>
      <c r="AR21" s="239"/>
      <c r="AS21" s="239"/>
      <c r="AT21" s="243"/>
      <c r="AU21" s="1"/>
      <c r="AV21" s="1"/>
      <c r="AW21" s="1"/>
      <c r="AX21" s="1"/>
      <c r="AY21" s="1"/>
      <c r="AZ21" s="1"/>
      <c r="BA21" s="1"/>
      <c r="BB21" s="1"/>
      <c r="BC21" s="1"/>
      <c r="BD21" s="1"/>
      <c r="BE21" s="1"/>
      <c r="BF21" s="1"/>
      <c r="BG21" s="1"/>
      <c r="BH21" s="1"/>
      <c r="BI21" s="1"/>
    </row>
    <row r="22" spans="1:61" ht="15.75" customHeight="1" x14ac:dyDescent="0.25">
      <c r="A22" s="1"/>
      <c r="B22" s="248"/>
      <c r="C22" s="147"/>
      <c r="D22" s="148"/>
      <c r="E22" s="236" t="s">
        <v>124</v>
      </c>
      <c r="F22" s="237"/>
      <c r="G22" s="237"/>
      <c r="H22" s="237"/>
      <c r="I22" s="226"/>
      <c r="J22" s="240" t="str">
        <f ca="1">IF(AND('MATRIZ DE RIESGOS '!$H$10="Media",'MATRIZ DE RIESGOS '!$L$10="Leve"),CONCATENATE("R",'MATRIZ DE RIESGOS '!$A$10),"")</f>
        <v/>
      </c>
      <c r="K22" s="225"/>
      <c r="L22" s="224" t="str">
        <f ca="1">IF(AND('MATRIZ DE RIESGOS '!$H$16="Media",'MATRIZ DE RIESGOS '!$L$16="Leve"),CONCATENATE("R",'MATRIZ DE RIESGOS '!$A$16),"")</f>
        <v/>
      </c>
      <c r="M22" s="225"/>
      <c r="N22" s="224" t="str">
        <f ca="1">IF(AND('MATRIZ DE RIESGOS '!$H$22="Media",'MATRIZ DE RIESGOS '!$L$22="Leve"),CONCATENATE("R",'MATRIZ DE RIESGOS '!$A$22),"")</f>
        <v/>
      </c>
      <c r="O22" s="226"/>
      <c r="P22" s="240" t="str">
        <f ca="1">IF(AND('MATRIZ DE RIESGOS '!$H$10="Media",'MATRIZ DE RIESGOS '!$L$10="Menor"),CONCATENATE("R",'MATRIZ DE RIESGOS '!$A$10),"")</f>
        <v/>
      </c>
      <c r="Q22" s="225"/>
      <c r="R22" s="224" t="str">
        <f ca="1">IF(AND('MATRIZ DE RIESGOS '!$H$16="Media",'MATRIZ DE RIESGOS '!$L$16="Menor"),CONCATENATE("R",'MATRIZ DE RIESGOS '!$A$16),"")</f>
        <v/>
      </c>
      <c r="S22" s="225"/>
      <c r="T22" s="224" t="str">
        <f ca="1">IF(AND('MATRIZ DE RIESGOS '!$H$22="Media",'MATRIZ DE RIESGOS '!$L$22="Menor"),CONCATENATE("R",'MATRIZ DE RIESGOS '!$A$22),"")</f>
        <v/>
      </c>
      <c r="U22" s="226"/>
      <c r="V22" s="240" t="str">
        <f ca="1">IF(AND('MATRIZ DE RIESGOS '!$H$10="Media",'MATRIZ DE RIESGOS '!$L$10="Moderado"),CONCATENATE("R",'MATRIZ DE RIESGOS '!$A$10),"")</f>
        <v/>
      </c>
      <c r="W22" s="225"/>
      <c r="X22" s="224" t="str">
        <f ca="1">IF(AND('MATRIZ DE RIESGOS '!$H$16="Media",'MATRIZ DE RIESGOS '!$L$16="Moderado"),CONCATENATE("R",'MATRIZ DE RIESGOS '!$A$16),"")</f>
        <v/>
      </c>
      <c r="Y22" s="225"/>
      <c r="Z22" s="224" t="str">
        <f ca="1">IF(AND('MATRIZ DE RIESGOS '!$H$22="Media",'MATRIZ DE RIESGOS '!$L$22="Moderado"),CONCATENATE("R",'MATRIZ DE RIESGOS '!$A$22),"")</f>
        <v/>
      </c>
      <c r="AA22" s="226"/>
      <c r="AB22" s="227" t="str">
        <f ca="1">IF(AND('MATRIZ DE RIESGOS '!$H$10="Media",'MATRIZ DE RIESGOS '!$L$10="Mayor"),CONCATENATE("R",'MATRIZ DE RIESGOS '!$A$10),"")</f>
        <v/>
      </c>
      <c r="AC22" s="225"/>
      <c r="AD22" s="228" t="str">
        <f ca="1">IF(AND('MATRIZ DE RIESGOS '!$H$16="Media",'MATRIZ DE RIESGOS '!$L$16="Mayor"),CONCATENATE("R",'MATRIZ DE RIESGOS '!$A$16),"")</f>
        <v/>
      </c>
      <c r="AE22" s="225"/>
      <c r="AF22" s="228" t="str">
        <f ca="1">IF(AND('MATRIZ DE RIESGOS '!$H$22="Media",'MATRIZ DE RIESGOS '!$L$22="Mayor"),CONCATENATE("R",'MATRIZ DE RIESGOS '!$A$22),"")</f>
        <v/>
      </c>
      <c r="AG22" s="226"/>
      <c r="AH22" s="229" t="str">
        <f ca="1">IF(AND('MATRIZ DE RIESGOS '!$H$10="Media",'MATRIZ DE RIESGOS '!$L$10="Catastrófico"),CONCATENATE("R",'MATRIZ DE RIESGOS '!$A$10),"")</f>
        <v/>
      </c>
      <c r="AI22" s="225"/>
      <c r="AJ22" s="230" t="str">
        <f ca="1">IF(AND('MATRIZ DE RIESGOS '!$H$16="Media",'MATRIZ DE RIESGOS '!$L$16="Catastrófico"),CONCATENATE("R",'MATRIZ DE RIESGOS '!$A$16),"")</f>
        <v/>
      </c>
      <c r="AK22" s="225"/>
      <c r="AL22" s="230" t="str">
        <f ca="1">IF(AND('MATRIZ DE RIESGOS '!$H$22="Media",'MATRIZ DE RIESGOS '!$L$22="Catastrófico"),CONCATENATE("R",'MATRIZ DE RIESGOS '!$A$22),"")</f>
        <v/>
      </c>
      <c r="AM22" s="226"/>
      <c r="AN22" s="1"/>
      <c r="AO22" s="257" t="s">
        <v>125</v>
      </c>
      <c r="AP22" s="237"/>
      <c r="AQ22" s="237"/>
      <c r="AR22" s="237"/>
      <c r="AS22" s="237"/>
      <c r="AT22" s="226"/>
      <c r="AU22" s="1"/>
      <c r="AV22" s="1"/>
      <c r="AW22" s="1"/>
      <c r="AX22" s="1"/>
      <c r="AY22" s="1"/>
      <c r="AZ22" s="1"/>
      <c r="BA22" s="1"/>
      <c r="BB22" s="1"/>
      <c r="BC22" s="1"/>
      <c r="BD22" s="1"/>
      <c r="BE22" s="1"/>
      <c r="BF22" s="1"/>
      <c r="BG22" s="1"/>
      <c r="BH22" s="1"/>
      <c r="BI22" s="1"/>
    </row>
    <row r="23" spans="1:61" ht="15.75" customHeight="1" x14ac:dyDescent="0.25">
      <c r="A23" s="1"/>
      <c r="B23" s="248"/>
      <c r="C23" s="147"/>
      <c r="D23" s="148"/>
      <c r="E23" s="178"/>
      <c r="F23" s="147"/>
      <c r="G23" s="147"/>
      <c r="H23" s="147"/>
      <c r="I23" s="148"/>
      <c r="J23" s="222"/>
      <c r="K23" s="223"/>
      <c r="L23" s="218"/>
      <c r="M23" s="223"/>
      <c r="N23" s="218"/>
      <c r="O23" s="219"/>
      <c r="P23" s="222"/>
      <c r="Q23" s="223"/>
      <c r="R23" s="218"/>
      <c r="S23" s="223"/>
      <c r="T23" s="218"/>
      <c r="U23" s="219"/>
      <c r="V23" s="222"/>
      <c r="W23" s="223"/>
      <c r="X23" s="218"/>
      <c r="Y23" s="223"/>
      <c r="Z23" s="218"/>
      <c r="AA23" s="219"/>
      <c r="AB23" s="222"/>
      <c r="AC23" s="223"/>
      <c r="AD23" s="218"/>
      <c r="AE23" s="223"/>
      <c r="AF23" s="218"/>
      <c r="AG23" s="219"/>
      <c r="AH23" s="222"/>
      <c r="AI23" s="223"/>
      <c r="AJ23" s="218"/>
      <c r="AK23" s="223"/>
      <c r="AL23" s="218"/>
      <c r="AM23" s="219"/>
      <c r="AN23" s="1"/>
      <c r="AO23" s="178"/>
      <c r="AP23" s="147"/>
      <c r="AQ23" s="147"/>
      <c r="AR23" s="147"/>
      <c r="AS23" s="147"/>
      <c r="AT23" s="148"/>
      <c r="AU23" s="1"/>
      <c r="AV23" s="1"/>
      <c r="AW23" s="1"/>
      <c r="AX23" s="1"/>
      <c r="AY23" s="1"/>
      <c r="AZ23" s="1"/>
      <c r="BA23" s="1"/>
      <c r="BB23" s="1"/>
      <c r="BC23" s="1"/>
      <c r="BD23" s="1"/>
      <c r="BE23" s="1"/>
      <c r="BF23" s="1"/>
      <c r="BG23" s="1"/>
      <c r="BH23" s="1"/>
      <c r="BI23" s="1"/>
    </row>
    <row r="24" spans="1:61" ht="15.75" customHeight="1" x14ac:dyDescent="0.25">
      <c r="A24" s="1"/>
      <c r="B24" s="248"/>
      <c r="C24" s="147"/>
      <c r="D24" s="148"/>
      <c r="E24" s="178"/>
      <c r="F24" s="147"/>
      <c r="G24" s="147"/>
      <c r="H24" s="147"/>
      <c r="I24" s="148"/>
      <c r="J24" s="220" t="str">
        <f ca="1">IF(AND('MATRIZ DE RIESGOS '!$H$28="Media",'MATRIZ DE RIESGOS '!$L$28="Leve"),CONCATENATE("R",'MATRIZ DE RIESGOS '!$A$28),"")</f>
        <v/>
      </c>
      <c r="K24" s="221"/>
      <c r="L24" s="216" t="str">
        <f ca="1">IF(AND('MATRIZ DE RIESGOS '!$H$34="Media",'MATRIZ DE RIESGOS '!$L$34="Leve"),CONCATENATE("R",'MATRIZ DE RIESGOS '!$A$34),"")</f>
        <v/>
      </c>
      <c r="M24" s="221"/>
      <c r="N24" s="216" t="str">
        <f ca="1">IF(AND('MATRIZ DE RIESGOS '!$H$40="Media",'MATRIZ DE RIESGOS '!$L$40="Leve"),CONCATENATE("R",'MATRIZ DE RIESGOS '!$A$40),"")</f>
        <v/>
      </c>
      <c r="O24" s="217"/>
      <c r="P24" s="220" t="str">
        <f ca="1">IF(AND('MATRIZ DE RIESGOS '!$H$28="Media",'MATRIZ DE RIESGOS '!$L$28="Menor"),CONCATENATE("R",'MATRIZ DE RIESGOS '!$A$28),"")</f>
        <v/>
      </c>
      <c r="Q24" s="221"/>
      <c r="R24" s="216" t="str">
        <f ca="1">IF(AND('MATRIZ DE RIESGOS '!$H$34="Media",'MATRIZ DE RIESGOS '!$L$34="Menor"),CONCATENATE("R",'MATRIZ DE RIESGOS '!$A$34),"")</f>
        <v/>
      </c>
      <c r="S24" s="221"/>
      <c r="T24" s="216" t="str">
        <f ca="1">IF(AND('MATRIZ DE RIESGOS '!$H$40="Media",'MATRIZ DE RIESGOS '!$L$40="Menor"),CONCATENATE("R",'MATRIZ DE RIESGOS '!$A$40),"")</f>
        <v/>
      </c>
      <c r="U24" s="217"/>
      <c r="V24" s="220" t="str">
        <f ca="1">IF(AND('MATRIZ DE RIESGOS '!$H$28="Media",'MATRIZ DE RIESGOS '!$L$28="Moderado"),CONCATENATE("R",'MATRIZ DE RIESGOS '!$A$28),"")</f>
        <v/>
      </c>
      <c r="W24" s="221"/>
      <c r="X24" s="216" t="str">
        <f ca="1">IF(AND('MATRIZ DE RIESGOS '!$H$34="Media",'MATRIZ DE RIESGOS '!$L$34="Moderado"),CONCATENATE("R",'MATRIZ DE RIESGOS '!$A$34),"")</f>
        <v/>
      </c>
      <c r="Y24" s="221"/>
      <c r="Z24" s="216" t="str">
        <f ca="1">IF(AND('MATRIZ DE RIESGOS '!$H$40="Media",'MATRIZ DE RIESGOS '!$L$40="Moderado"),CONCATENATE("R",'MATRIZ DE RIESGOS '!$A$40),"")</f>
        <v/>
      </c>
      <c r="AA24" s="217"/>
      <c r="AB24" s="232" t="str">
        <f ca="1">IF(AND('MATRIZ DE RIESGOS '!$H$28="Media",'MATRIZ DE RIESGOS '!$L$28="Mayor"),CONCATENATE("R",'MATRIZ DE RIESGOS '!$A$28),"")</f>
        <v/>
      </c>
      <c r="AC24" s="221"/>
      <c r="AD24" s="233" t="str">
        <f ca="1">IF(AND('MATRIZ DE RIESGOS '!$H$34="Media",'MATRIZ DE RIESGOS '!$L$34="Mayor"),CONCATENATE("R",'MATRIZ DE RIESGOS '!$A$34),"")</f>
        <v/>
      </c>
      <c r="AE24" s="221"/>
      <c r="AF24" s="233" t="str">
        <f ca="1">IF(AND('MATRIZ DE RIESGOS '!$H$40="Media",'MATRIZ DE RIESGOS '!$L$40="Mayor"),CONCATENATE("R",'MATRIZ DE RIESGOS '!$A$40),"")</f>
        <v/>
      </c>
      <c r="AG24" s="217"/>
      <c r="AH24" s="234" t="str">
        <f ca="1">IF(AND('MATRIZ DE RIESGOS '!$H$28="Media",'MATRIZ DE RIESGOS '!$L$28="Catastrófico"),CONCATENATE("R",'MATRIZ DE RIESGOS '!$A$28),"")</f>
        <v/>
      </c>
      <c r="AI24" s="221"/>
      <c r="AJ24" s="235" t="str">
        <f ca="1">IF(AND('MATRIZ DE RIESGOS '!$H$34="Media",'MATRIZ DE RIESGOS '!$L$34="Catastrófico"),CONCATENATE("R",'MATRIZ DE RIESGOS '!$A$34),"")</f>
        <v/>
      </c>
      <c r="AK24" s="221"/>
      <c r="AL24" s="235" t="str">
        <f ca="1">IF(AND('MATRIZ DE RIESGOS '!$H$40="Media",'MATRIZ DE RIESGOS '!$L$40="Catastrófico"),CONCATENATE("R",'MATRIZ DE RIESGOS '!$A$40),"")</f>
        <v/>
      </c>
      <c r="AM24" s="217"/>
      <c r="AN24" s="1"/>
      <c r="AO24" s="178"/>
      <c r="AP24" s="147"/>
      <c r="AQ24" s="147"/>
      <c r="AR24" s="147"/>
      <c r="AS24" s="147"/>
      <c r="AT24" s="148"/>
      <c r="AU24" s="1"/>
      <c r="AV24" s="1"/>
      <c r="AW24" s="1"/>
      <c r="AX24" s="1"/>
      <c r="AY24" s="1"/>
      <c r="AZ24" s="1"/>
      <c r="BA24" s="1"/>
      <c r="BB24" s="1"/>
      <c r="BC24" s="1"/>
      <c r="BD24" s="1"/>
      <c r="BE24" s="1"/>
      <c r="BF24" s="1"/>
      <c r="BG24" s="1"/>
      <c r="BH24" s="1"/>
      <c r="BI24" s="1"/>
    </row>
    <row r="25" spans="1:61" ht="15.75" customHeight="1" x14ac:dyDescent="0.25">
      <c r="A25" s="1"/>
      <c r="B25" s="248"/>
      <c r="C25" s="147"/>
      <c r="D25" s="148"/>
      <c r="E25" s="178"/>
      <c r="F25" s="147"/>
      <c r="G25" s="147"/>
      <c r="H25" s="147"/>
      <c r="I25" s="148"/>
      <c r="J25" s="222"/>
      <c r="K25" s="223"/>
      <c r="L25" s="218"/>
      <c r="M25" s="223"/>
      <c r="N25" s="218"/>
      <c r="O25" s="219"/>
      <c r="P25" s="222"/>
      <c r="Q25" s="223"/>
      <c r="R25" s="218"/>
      <c r="S25" s="223"/>
      <c r="T25" s="218"/>
      <c r="U25" s="219"/>
      <c r="V25" s="222"/>
      <c r="W25" s="223"/>
      <c r="X25" s="218"/>
      <c r="Y25" s="223"/>
      <c r="Z25" s="218"/>
      <c r="AA25" s="219"/>
      <c r="AB25" s="222"/>
      <c r="AC25" s="223"/>
      <c r="AD25" s="218"/>
      <c r="AE25" s="223"/>
      <c r="AF25" s="218"/>
      <c r="AG25" s="219"/>
      <c r="AH25" s="222"/>
      <c r="AI25" s="223"/>
      <c r="AJ25" s="218"/>
      <c r="AK25" s="223"/>
      <c r="AL25" s="218"/>
      <c r="AM25" s="219"/>
      <c r="AN25" s="1"/>
      <c r="AO25" s="178"/>
      <c r="AP25" s="147"/>
      <c r="AQ25" s="147"/>
      <c r="AR25" s="147"/>
      <c r="AS25" s="147"/>
      <c r="AT25" s="148"/>
      <c r="AU25" s="1"/>
      <c r="AV25" s="1"/>
      <c r="AW25" s="1"/>
      <c r="AX25" s="1"/>
      <c r="AY25" s="1"/>
      <c r="AZ25" s="1"/>
      <c r="BA25" s="1"/>
      <c r="BB25" s="1"/>
      <c r="BC25" s="1"/>
      <c r="BD25" s="1"/>
      <c r="BE25" s="1"/>
      <c r="BF25" s="1"/>
      <c r="BG25" s="1"/>
      <c r="BH25" s="1"/>
      <c r="BI25" s="1"/>
    </row>
    <row r="26" spans="1:61" ht="15.75" customHeight="1" x14ac:dyDescent="0.25">
      <c r="A26" s="1"/>
      <c r="B26" s="248"/>
      <c r="C26" s="147"/>
      <c r="D26" s="148"/>
      <c r="E26" s="178"/>
      <c r="F26" s="147"/>
      <c r="G26" s="147"/>
      <c r="H26" s="147"/>
      <c r="I26" s="148"/>
      <c r="J26" s="220" t="str">
        <f ca="1">IF(AND('MATRIZ DE RIESGOS '!$H$46="Media",'MATRIZ DE RIESGOS '!$L$46="Leve"),CONCATENATE("R",'MATRIZ DE RIESGOS '!$A$46),"")</f>
        <v/>
      </c>
      <c r="K26" s="221"/>
      <c r="L26" s="216" t="str">
        <f ca="1">IF(AND('MATRIZ DE RIESGOS '!$H$52="Media",'MATRIZ DE RIESGOS '!$L$52="Leve"),CONCATENATE("R",'MATRIZ DE RIESGOS '!$A$52),"")</f>
        <v/>
      </c>
      <c r="M26" s="221"/>
      <c r="N26" s="216" t="str">
        <f ca="1">IF(AND('MATRIZ DE RIESGOS '!$H$58="Media",'MATRIZ DE RIESGOS '!$L$58="Leve"),CONCATENATE("R",'MATRIZ DE RIESGOS '!$A$58),"")</f>
        <v/>
      </c>
      <c r="O26" s="217"/>
      <c r="P26" s="220" t="str">
        <f ca="1">IF(AND('MATRIZ DE RIESGOS '!$H$46="Media",'MATRIZ DE RIESGOS '!$L$46="Menor"),CONCATENATE("R",'MATRIZ DE RIESGOS '!$A$46),"")</f>
        <v/>
      </c>
      <c r="Q26" s="221"/>
      <c r="R26" s="216" t="str">
        <f ca="1">IF(AND('MATRIZ DE RIESGOS '!$H$52="Media",'MATRIZ DE RIESGOS '!$L$52="Menor"),CONCATENATE("R",'MATRIZ DE RIESGOS '!$A$52),"")</f>
        <v/>
      </c>
      <c r="S26" s="221"/>
      <c r="T26" s="216" t="str">
        <f ca="1">IF(AND('MATRIZ DE RIESGOS '!$H$58="Media",'MATRIZ DE RIESGOS '!$L$58="Menor"),CONCATENATE("R",'MATRIZ DE RIESGOS '!$A$58),"")</f>
        <v/>
      </c>
      <c r="U26" s="217"/>
      <c r="V26" s="220" t="str">
        <f ca="1">IF(AND('MATRIZ DE RIESGOS '!$H$46="Media",'MATRIZ DE RIESGOS '!$L$46="Moderado"),CONCATENATE("R",'MATRIZ DE RIESGOS '!$A$46),"")</f>
        <v/>
      </c>
      <c r="W26" s="221"/>
      <c r="X26" s="216" t="str">
        <f ca="1">IF(AND('MATRIZ DE RIESGOS '!$H$52="Media",'MATRIZ DE RIESGOS '!$L$52="Moderado"),CONCATENATE("R",'MATRIZ DE RIESGOS '!$A$52),"")</f>
        <v/>
      </c>
      <c r="Y26" s="221"/>
      <c r="Z26" s="216" t="str">
        <f ca="1">IF(AND('MATRIZ DE RIESGOS '!$H$58="Media",'MATRIZ DE RIESGOS '!$L$58="Moderado"),CONCATENATE("R",'MATRIZ DE RIESGOS '!$A$58),"")</f>
        <v/>
      </c>
      <c r="AA26" s="217"/>
      <c r="AB26" s="232" t="str">
        <f ca="1">IF(AND('MATRIZ DE RIESGOS '!$H$46="Media",'MATRIZ DE RIESGOS '!$L$46="Mayor"),CONCATENATE("R",'MATRIZ DE RIESGOS '!$A$46),"")</f>
        <v/>
      </c>
      <c r="AC26" s="221"/>
      <c r="AD26" s="233" t="str">
        <f ca="1">IF(AND('MATRIZ DE RIESGOS '!$H$52="Media",'MATRIZ DE RIESGOS '!$L$52="Mayor"),CONCATENATE("R",'MATRIZ DE RIESGOS '!$A$52),"")</f>
        <v/>
      </c>
      <c r="AE26" s="221"/>
      <c r="AF26" s="233" t="str">
        <f ca="1">IF(AND('MATRIZ DE RIESGOS '!$H$58="Media",'MATRIZ DE RIESGOS '!$L$58="Mayor"),CONCATENATE("R",'MATRIZ DE RIESGOS '!$A$58),"")</f>
        <v/>
      </c>
      <c r="AG26" s="217"/>
      <c r="AH26" s="234" t="str">
        <f ca="1">IF(AND('MATRIZ DE RIESGOS '!$H$46="Media",'MATRIZ DE RIESGOS '!$L$46="Catastrófico"),CONCATENATE("R",'MATRIZ DE RIESGOS '!$A$46),"")</f>
        <v/>
      </c>
      <c r="AI26" s="221"/>
      <c r="AJ26" s="235" t="str">
        <f ca="1">IF(AND('MATRIZ DE RIESGOS '!$H$52="Media",'MATRIZ DE RIESGOS '!$L$52="Catastrófico"),CONCATENATE("R",'MATRIZ DE RIESGOS '!$A$52),"")</f>
        <v/>
      </c>
      <c r="AK26" s="221"/>
      <c r="AL26" s="235" t="str">
        <f ca="1">IF(AND('MATRIZ DE RIESGOS '!$H$58="Media",'MATRIZ DE RIESGOS '!$L$58="Catastrófico"),CONCATENATE("R",'MATRIZ DE RIESGOS '!$A$58),"")</f>
        <v/>
      </c>
      <c r="AM26" s="217"/>
      <c r="AN26" s="1"/>
      <c r="AO26" s="178"/>
      <c r="AP26" s="147"/>
      <c r="AQ26" s="147"/>
      <c r="AR26" s="147"/>
      <c r="AS26" s="147"/>
      <c r="AT26" s="148"/>
      <c r="AU26" s="1"/>
      <c r="AV26" s="1"/>
      <c r="AW26" s="1"/>
      <c r="AX26" s="1"/>
      <c r="AY26" s="1"/>
      <c r="AZ26" s="1"/>
      <c r="BA26" s="1"/>
      <c r="BB26" s="1"/>
      <c r="BC26" s="1"/>
      <c r="BD26" s="1"/>
      <c r="BE26" s="1"/>
      <c r="BF26" s="1"/>
      <c r="BG26" s="1"/>
      <c r="BH26" s="1"/>
      <c r="BI26" s="1"/>
    </row>
    <row r="27" spans="1:61" ht="15.75" customHeight="1" x14ac:dyDescent="0.25">
      <c r="A27" s="1"/>
      <c r="B27" s="248"/>
      <c r="C27" s="147"/>
      <c r="D27" s="148"/>
      <c r="E27" s="178"/>
      <c r="F27" s="147"/>
      <c r="G27" s="147"/>
      <c r="H27" s="147"/>
      <c r="I27" s="148"/>
      <c r="J27" s="222"/>
      <c r="K27" s="223"/>
      <c r="L27" s="218"/>
      <c r="M27" s="223"/>
      <c r="N27" s="218"/>
      <c r="O27" s="219"/>
      <c r="P27" s="222"/>
      <c r="Q27" s="223"/>
      <c r="R27" s="218"/>
      <c r="S27" s="223"/>
      <c r="T27" s="218"/>
      <c r="U27" s="219"/>
      <c r="V27" s="222"/>
      <c r="W27" s="223"/>
      <c r="X27" s="218"/>
      <c r="Y27" s="223"/>
      <c r="Z27" s="218"/>
      <c r="AA27" s="219"/>
      <c r="AB27" s="222"/>
      <c r="AC27" s="223"/>
      <c r="AD27" s="218"/>
      <c r="AE27" s="223"/>
      <c r="AF27" s="218"/>
      <c r="AG27" s="219"/>
      <c r="AH27" s="222"/>
      <c r="AI27" s="223"/>
      <c r="AJ27" s="218"/>
      <c r="AK27" s="223"/>
      <c r="AL27" s="218"/>
      <c r="AM27" s="219"/>
      <c r="AN27" s="1"/>
      <c r="AO27" s="178"/>
      <c r="AP27" s="147"/>
      <c r="AQ27" s="147"/>
      <c r="AR27" s="147"/>
      <c r="AS27" s="147"/>
      <c r="AT27" s="148"/>
      <c r="AU27" s="1"/>
      <c r="AV27" s="1"/>
      <c r="AW27" s="1"/>
      <c r="AX27" s="1"/>
      <c r="AY27" s="1"/>
      <c r="AZ27" s="1"/>
      <c r="BA27" s="1"/>
      <c r="BB27" s="1"/>
      <c r="BC27" s="1"/>
      <c r="BD27" s="1"/>
      <c r="BE27" s="1"/>
      <c r="BF27" s="1"/>
      <c r="BG27" s="1"/>
      <c r="BH27" s="1"/>
      <c r="BI27" s="1"/>
    </row>
    <row r="28" spans="1:61" ht="15.75" customHeight="1" x14ac:dyDescent="0.25">
      <c r="A28" s="1"/>
      <c r="B28" s="248"/>
      <c r="C28" s="147"/>
      <c r="D28" s="148"/>
      <c r="E28" s="178"/>
      <c r="F28" s="147"/>
      <c r="G28" s="147"/>
      <c r="H28" s="147"/>
      <c r="I28" s="148"/>
      <c r="J28" s="220" t="str">
        <f ca="1">IF(AND('MATRIZ DE RIESGOS '!$H$64="Media",'MATRIZ DE RIESGOS '!$L$64="Leve"),CONCATENATE("R",'MATRIZ DE RIESGOS '!$A$64),"")</f>
        <v/>
      </c>
      <c r="K28" s="221"/>
      <c r="L28" s="216" t="str">
        <f>IF(AND('MATRIZ DE RIESGOS '!$H$70="Media",'MATRIZ DE RIESGOS '!$L$70="Leve"),CONCATENATE("R",'MATRIZ DE RIESGOS '!$A$70),"")</f>
        <v/>
      </c>
      <c r="M28" s="221"/>
      <c r="N28" s="216" t="str">
        <f>IF(AND('MATRIZ DE RIESGOS '!$H$76="Media",'MATRIZ DE RIESGOS '!$L$76="Leve"),CONCATENATE("R",'MATRIZ DE RIESGOS '!$A$76),"")</f>
        <v/>
      </c>
      <c r="O28" s="217"/>
      <c r="P28" s="220" t="str">
        <f ca="1">IF(AND('MATRIZ DE RIESGOS '!$H$64="Media",'MATRIZ DE RIESGOS '!$L$64="Menor"),CONCATENATE("R",'MATRIZ DE RIESGOS '!$A$64),"")</f>
        <v/>
      </c>
      <c r="Q28" s="221"/>
      <c r="R28" s="216" t="str">
        <f>IF(AND('MATRIZ DE RIESGOS '!$H$70="Media",'MATRIZ DE RIESGOS '!$L$70="Menor"),CONCATENATE("R",'MATRIZ DE RIESGOS '!$A$70),"")</f>
        <v/>
      </c>
      <c r="S28" s="221"/>
      <c r="T28" s="216" t="str">
        <f>IF(AND('MATRIZ DE RIESGOS '!$H$76="Media",'MATRIZ DE RIESGOS '!$L$76="Menor"),CONCATENATE("R",'MATRIZ DE RIESGOS '!$A$76),"")</f>
        <v/>
      </c>
      <c r="U28" s="217"/>
      <c r="V28" s="220" t="str">
        <f ca="1">IF(AND('MATRIZ DE RIESGOS '!$H$64="Media",'MATRIZ DE RIESGOS '!$L$64="Moderado"),CONCATENATE("R",'MATRIZ DE RIESGOS '!$A$64),"")</f>
        <v/>
      </c>
      <c r="W28" s="221"/>
      <c r="X28" s="216" t="str">
        <f>IF(AND('MATRIZ DE RIESGOS '!$H$70="Media",'MATRIZ DE RIESGOS '!$L$70="Moderado"),CONCATENATE("R",'MATRIZ DE RIESGOS '!$A$70),"")</f>
        <v/>
      </c>
      <c r="Y28" s="221"/>
      <c r="Z28" s="216" t="str">
        <f>IF(AND('MATRIZ DE RIESGOS '!$H$76="Media",'MATRIZ DE RIESGOS '!$L$76="Moderado"),CONCATENATE("R",'MATRIZ DE RIESGOS '!$A$76),"")</f>
        <v/>
      </c>
      <c r="AA28" s="217"/>
      <c r="AB28" s="232" t="str">
        <f ca="1">IF(AND('MATRIZ DE RIESGOS '!$H$64="Media",'MATRIZ DE RIESGOS '!$L$64="Mayor"),CONCATENATE("R",'MATRIZ DE RIESGOS '!$A$64),"")</f>
        <v/>
      </c>
      <c r="AC28" s="221"/>
      <c r="AD28" s="233" t="str">
        <f>IF(AND('MATRIZ DE RIESGOS '!$H$70="Media",'MATRIZ DE RIESGOS '!$L$70="Mayor"),CONCATENATE("R",'MATRIZ DE RIESGOS '!$A$70),"")</f>
        <v/>
      </c>
      <c r="AE28" s="221"/>
      <c r="AF28" s="233" t="str">
        <f>IF(AND('MATRIZ DE RIESGOS '!$H$76="Media",'MATRIZ DE RIESGOS '!$L$76="Mayor"),CONCATENATE("R",'MATRIZ DE RIESGOS '!$A$76),"")</f>
        <v/>
      </c>
      <c r="AG28" s="217"/>
      <c r="AH28" s="234" t="str">
        <f ca="1">IF(AND('MATRIZ DE RIESGOS '!$H$64="Media",'MATRIZ DE RIESGOS '!$L$64="Catastrófico"),CONCATENATE("R",'MATRIZ DE RIESGOS '!$A$64),"")</f>
        <v/>
      </c>
      <c r="AI28" s="221"/>
      <c r="AJ28" s="235" t="str">
        <f>IF(AND('MATRIZ DE RIESGOS '!$H$70="Media",'MATRIZ DE RIESGOS '!$L$70="Catastrófico"),CONCATENATE("R",'MATRIZ DE RIESGOS '!$A$70),"")</f>
        <v/>
      </c>
      <c r="AK28" s="221"/>
      <c r="AL28" s="235" t="str">
        <f>IF(AND('MATRIZ DE RIESGOS '!$H$76="Media",'MATRIZ DE RIESGOS '!$L$76="Catastrófico"),CONCATENATE("R",'MATRIZ DE RIESGOS '!$A$76),"")</f>
        <v/>
      </c>
      <c r="AM28" s="217"/>
      <c r="AN28" s="1"/>
      <c r="AO28" s="178"/>
      <c r="AP28" s="147"/>
      <c r="AQ28" s="147"/>
      <c r="AR28" s="147"/>
      <c r="AS28" s="147"/>
      <c r="AT28" s="148"/>
      <c r="AU28" s="1"/>
      <c r="AV28" s="1"/>
      <c r="AW28" s="1"/>
      <c r="AX28" s="1"/>
      <c r="AY28" s="1"/>
      <c r="AZ28" s="1"/>
      <c r="BA28" s="1"/>
      <c r="BB28" s="1"/>
      <c r="BC28" s="1"/>
      <c r="BD28" s="1"/>
      <c r="BE28" s="1"/>
      <c r="BF28" s="1"/>
      <c r="BG28" s="1"/>
      <c r="BH28" s="1"/>
      <c r="BI28" s="1"/>
    </row>
    <row r="29" spans="1:61" ht="15.75" customHeight="1" x14ac:dyDescent="0.25">
      <c r="A29" s="1"/>
      <c r="B29" s="248"/>
      <c r="C29" s="147"/>
      <c r="D29" s="148"/>
      <c r="E29" s="238"/>
      <c r="F29" s="239"/>
      <c r="G29" s="239"/>
      <c r="H29" s="239"/>
      <c r="I29" s="243"/>
      <c r="J29" s="222"/>
      <c r="K29" s="223"/>
      <c r="L29" s="218"/>
      <c r="M29" s="223"/>
      <c r="N29" s="218"/>
      <c r="O29" s="219"/>
      <c r="P29" s="238"/>
      <c r="Q29" s="241"/>
      <c r="R29" s="242"/>
      <c r="S29" s="241"/>
      <c r="T29" s="242"/>
      <c r="U29" s="243"/>
      <c r="V29" s="238"/>
      <c r="W29" s="241"/>
      <c r="X29" s="242"/>
      <c r="Y29" s="241"/>
      <c r="Z29" s="242"/>
      <c r="AA29" s="243"/>
      <c r="AB29" s="238"/>
      <c r="AC29" s="241"/>
      <c r="AD29" s="242"/>
      <c r="AE29" s="241"/>
      <c r="AF29" s="242"/>
      <c r="AG29" s="243"/>
      <c r="AH29" s="238"/>
      <c r="AI29" s="241"/>
      <c r="AJ29" s="242"/>
      <c r="AK29" s="241"/>
      <c r="AL29" s="242"/>
      <c r="AM29" s="243"/>
      <c r="AN29" s="1"/>
      <c r="AO29" s="238"/>
      <c r="AP29" s="239"/>
      <c r="AQ29" s="239"/>
      <c r="AR29" s="239"/>
      <c r="AS29" s="239"/>
      <c r="AT29" s="243"/>
      <c r="AU29" s="1"/>
      <c r="AV29" s="1"/>
      <c r="AW29" s="1"/>
      <c r="AX29" s="1"/>
      <c r="AY29" s="1"/>
      <c r="AZ29" s="1"/>
      <c r="BA29" s="1"/>
      <c r="BB29" s="1"/>
      <c r="BC29" s="1"/>
      <c r="BD29" s="1"/>
      <c r="BE29" s="1"/>
      <c r="BF29" s="1"/>
      <c r="BG29" s="1"/>
      <c r="BH29" s="1"/>
      <c r="BI29" s="1"/>
    </row>
    <row r="30" spans="1:61" ht="15.75" customHeight="1" x14ac:dyDescent="0.25">
      <c r="A30" s="1"/>
      <c r="B30" s="248"/>
      <c r="C30" s="147"/>
      <c r="D30" s="148"/>
      <c r="E30" s="236" t="s">
        <v>126</v>
      </c>
      <c r="F30" s="237"/>
      <c r="G30" s="237"/>
      <c r="H30" s="237"/>
      <c r="I30" s="237"/>
      <c r="J30" s="253" t="str">
        <f ca="1">IF(AND('MATRIZ DE RIESGOS '!$H$10="Baja",'MATRIZ DE RIESGOS '!$L$10="Leve"),CONCATENATE("R",'MATRIZ DE RIESGOS '!$A$10),"")</f>
        <v/>
      </c>
      <c r="K30" s="225"/>
      <c r="L30" s="252" t="str">
        <f ca="1">IF(AND('MATRIZ DE RIESGOS '!$H$16="Baja",'MATRIZ DE RIESGOS '!$L$16="Leve"),CONCATENATE("R",'MATRIZ DE RIESGOS '!$A$16),"")</f>
        <v/>
      </c>
      <c r="M30" s="225"/>
      <c r="N30" s="252" t="str">
        <f ca="1">IF(AND('MATRIZ DE RIESGOS '!$H$22="Baja",'MATRIZ DE RIESGOS '!$L$22="Leve"),CONCATENATE("R",'MATRIZ DE RIESGOS '!$A$22),"")</f>
        <v/>
      </c>
      <c r="O30" s="226"/>
      <c r="P30" s="224" t="str">
        <f ca="1">IF(AND('MATRIZ DE RIESGOS '!$H$10="Baja",'MATRIZ DE RIESGOS '!$L$10="Menor"),CONCATENATE("R",'MATRIZ DE RIESGOS '!$A$10),"")</f>
        <v/>
      </c>
      <c r="Q30" s="225"/>
      <c r="R30" s="224" t="str">
        <f ca="1">IF(AND('MATRIZ DE RIESGOS '!$H$16="Baja",'MATRIZ DE RIESGOS '!$L$16="Menor"),CONCATENATE("R",'MATRIZ DE RIESGOS '!$A$16),"")</f>
        <v/>
      </c>
      <c r="S30" s="225"/>
      <c r="T30" s="224" t="str">
        <f ca="1">IF(AND('MATRIZ DE RIESGOS '!$H$22="Baja",'MATRIZ DE RIESGOS '!$L$22="Menor"),CONCATENATE("R",'MATRIZ DE RIESGOS '!$A$22),"")</f>
        <v/>
      </c>
      <c r="U30" s="226"/>
      <c r="V30" s="240" t="str">
        <f ca="1">IF(AND('MATRIZ DE RIESGOS '!$H$10="Baja",'MATRIZ DE RIESGOS '!$L$10="Moderado"),CONCATENATE("R",'MATRIZ DE RIESGOS '!$A$10),"")</f>
        <v/>
      </c>
      <c r="W30" s="225"/>
      <c r="X30" s="224" t="str">
        <f ca="1">IF(AND('MATRIZ DE RIESGOS '!$H$16="Baja",'MATRIZ DE RIESGOS '!$L$16="Moderado"),CONCATENATE("R",'MATRIZ DE RIESGOS '!$A$16),"")</f>
        <v/>
      </c>
      <c r="Y30" s="225"/>
      <c r="Z30" s="224" t="str">
        <f ca="1">IF(AND('MATRIZ DE RIESGOS '!$H$22="Baja",'MATRIZ DE RIESGOS '!$L$22="Moderado"),CONCATENATE("R",'MATRIZ DE RIESGOS '!$A$22),"")</f>
        <v/>
      </c>
      <c r="AA30" s="226"/>
      <c r="AB30" s="227" t="str">
        <f ca="1">IF(AND('MATRIZ DE RIESGOS '!$H$10="Baja",'MATRIZ DE RIESGOS '!$L$10="Mayor"),CONCATENATE("R",'MATRIZ DE RIESGOS '!$A$10),"")</f>
        <v/>
      </c>
      <c r="AC30" s="225"/>
      <c r="AD30" s="228" t="str">
        <f ca="1">IF(AND('MATRIZ DE RIESGOS '!$H$16="Baja",'MATRIZ DE RIESGOS '!$L$16="Mayor"),CONCATENATE("R",'MATRIZ DE RIESGOS '!$A$16),"")</f>
        <v/>
      </c>
      <c r="AE30" s="225"/>
      <c r="AF30" s="228" t="str">
        <f ca="1">IF(AND('MATRIZ DE RIESGOS '!$H$22="Baja",'MATRIZ DE RIESGOS '!$L$22="Mayor"),CONCATENATE("R",'MATRIZ DE RIESGOS '!$A$22),"")</f>
        <v/>
      </c>
      <c r="AG30" s="226"/>
      <c r="AH30" s="229" t="str">
        <f ca="1">IF(AND('MATRIZ DE RIESGOS '!$H$10="Baja",'MATRIZ DE RIESGOS '!$L$10="Catastrófico"),CONCATENATE("R",'MATRIZ DE RIESGOS '!$A$10),"")</f>
        <v/>
      </c>
      <c r="AI30" s="225"/>
      <c r="AJ30" s="230" t="str">
        <f ca="1">IF(AND('MATRIZ DE RIESGOS '!$H$16="Baja",'MATRIZ DE RIESGOS '!$L$16="Catastrófico"),CONCATENATE("R",'MATRIZ DE RIESGOS '!$A$16),"")</f>
        <v/>
      </c>
      <c r="AK30" s="225"/>
      <c r="AL30" s="230" t="str">
        <f ca="1">IF(AND('MATRIZ DE RIESGOS '!$H$22="Baja",'MATRIZ DE RIESGOS '!$L$22="Catastrófico"),CONCATENATE("R",'MATRIZ DE RIESGOS '!$A$22),"")</f>
        <v/>
      </c>
      <c r="AM30" s="226"/>
      <c r="AN30" s="1"/>
      <c r="AO30" s="255" t="s">
        <v>127</v>
      </c>
      <c r="AP30" s="237"/>
      <c r="AQ30" s="237"/>
      <c r="AR30" s="237"/>
      <c r="AS30" s="237"/>
      <c r="AT30" s="226"/>
      <c r="AU30" s="1"/>
      <c r="AV30" s="1"/>
      <c r="AW30" s="1"/>
      <c r="AX30" s="1"/>
      <c r="AY30" s="1"/>
      <c r="AZ30" s="1"/>
      <c r="BA30" s="1"/>
      <c r="BB30" s="1"/>
      <c r="BC30" s="1"/>
      <c r="BD30" s="1"/>
      <c r="BE30" s="1"/>
      <c r="BF30" s="1"/>
      <c r="BG30" s="1"/>
      <c r="BH30" s="1"/>
      <c r="BI30" s="1"/>
    </row>
    <row r="31" spans="1:61" ht="15.75" customHeight="1" x14ac:dyDescent="0.25">
      <c r="A31" s="1"/>
      <c r="B31" s="248"/>
      <c r="C31" s="147"/>
      <c r="D31" s="148"/>
      <c r="E31" s="178"/>
      <c r="F31" s="147"/>
      <c r="G31" s="147"/>
      <c r="H31" s="147"/>
      <c r="I31" s="147"/>
      <c r="J31" s="222"/>
      <c r="K31" s="223"/>
      <c r="L31" s="218"/>
      <c r="M31" s="223"/>
      <c r="N31" s="218"/>
      <c r="O31" s="219"/>
      <c r="P31" s="218"/>
      <c r="Q31" s="223"/>
      <c r="R31" s="218"/>
      <c r="S31" s="223"/>
      <c r="T31" s="218"/>
      <c r="U31" s="219"/>
      <c r="V31" s="222"/>
      <c r="W31" s="223"/>
      <c r="X31" s="218"/>
      <c r="Y31" s="223"/>
      <c r="Z31" s="218"/>
      <c r="AA31" s="219"/>
      <c r="AB31" s="222"/>
      <c r="AC31" s="223"/>
      <c r="AD31" s="218"/>
      <c r="AE31" s="223"/>
      <c r="AF31" s="218"/>
      <c r="AG31" s="219"/>
      <c r="AH31" s="222"/>
      <c r="AI31" s="223"/>
      <c r="AJ31" s="218"/>
      <c r="AK31" s="223"/>
      <c r="AL31" s="218"/>
      <c r="AM31" s="219"/>
      <c r="AN31" s="1"/>
      <c r="AO31" s="178"/>
      <c r="AP31" s="147"/>
      <c r="AQ31" s="147"/>
      <c r="AR31" s="147"/>
      <c r="AS31" s="147"/>
      <c r="AT31" s="148"/>
      <c r="AU31" s="1"/>
      <c r="AV31" s="1"/>
      <c r="AW31" s="1"/>
      <c r="AX31" s="1"/>
      <c r="AY31" s="1"/>
      <c r="AZ31" s="1"/>
      <c r="BA31" s="1"/>
      <c r="BB31" s="1"/>
      <c r="BC31" s="1"/>
      <c r="BD31" s="1"/>
      <c r="BE31" s="1"/>
      <c r="BF31" s="1"/>
      <c r="BG31" s="1"/>
      <c r="BH31" s="1"/>
      <c r="BI31" s="1"/>
    </row>
    <row r="32" spans="1:61" ht="15.75" customHeight="1" x14ac:dyDescent="0.25">
      <c r="A32" s="1"/>
      <c r="B32" s="248"/>
      <c r="C32" s="147"/>
      <c r="D32" s="148"/>
      <c r="E32" s="178"/>
      <c r="F32" s="147"/>
      <c r="G32" s="147"/>
      <c r="H32" s="147"/>
      <c r="I32" s="147"/>
      <c r="J32" s="244" t="str">
        <f ca="1">IF(AND('MATRIZ DE RIESGOS '!$H$28="Baja",'MATRIZ DE RIESGOS '!$L$28="Leve"),CONCATENATE("R",'MATRIZ DE RIESGOS '!$A$28),"")</f>
        <v/>
      </c>
      <c r="K32" s="221"/>
      <c r="L32" s="231" t="str">
        <f ca="1">IF(AND('MATRIZ DE RIESGOS '!$H$34="Baja",'MATRIZ DE RIESGOS '!$L$34="Leve"),CONCATENATE("R",'MATRIZ DE RIESGOS '!$A$34),"")</f>
        <v/>
      </c>
      <c r="M32" s="221"/>
      <c r="N32" s="231" t="str">
        <f ca="1">IF(AND('MATRIZ DE RIESGOS '!$H$40="Baja",'MATRIZ DE RIESGOS '!$L$40="Leve"),CONCATENATE("R",'MATRIZ DE RIESGOS '!$A$40),"")</f>
        <v/>
      </c>
      <c r="O32" s="217"/>
      <c r="P32" s="216" t="str">
        <f ca="1">IF(AND('MATRIZ DE RIESGOS '!$H$28="Baja",'MATRIZ DE RIESGOS '!$L$28="Menor"),CONCATENATE("R",'MATRIZ DE RIESGOS '!$A$28),"")</f>
        <v/>
      </c>
      <c r="Q32" s="221"/>
      <c r="R32" s="216" t="str">
        <f ca="1">IF(AND('MATRIZ DE RIESGOS '!$H$34="Baja",'MATRIZ DE RIESGOS '!$L$34="Menor"),CONCATENATE("R",'MATRIZ DE RIESGOS '!$A$34),"")</f>
        <v/>
      </c>
      <c r="S32" s="221"/>
      <c r="T32" s="216" t="str">
        <f ca="1">IF(AND('MATRIZ DE RIESGOS '!$H$40="Baja",'MATRIZ DE RIESGOS '!$L$40="Menor"),CONCATENATE("R",'MATRIZ DE RIESGOS '!$A$40),"")</f>
        <v/>
      </c>
      <c r="U32" s="217"/>
      <c r="V32" s="220" t="str">
        <f ca="1">IF(AND('MATRIZ DE RIESGOS '!$H$28="Baja",'MATRIZ DE RIESGOS '!$L$28="Moderado"),CONCATENATE("R",'MATRIZ DE RIESGOS '!$A$28),"")</f>
        <v/>
      </c>
      <c r="W32" s="221"/>
      <c r="X32" s="216" t="str">
        <f ca="1">IF(AND('MATRIZ DE RIESGOS '!$H$34="Baja",'MATRIZ DE RIESGOS '!$L$34="Moderado"),CONCATENATE("R",'MATRIZ DE RIESGOS '!$A$34),"")</f>
        <v/>
      </c>
      <c r="Y32" s="221"/>
      <c r="Z32" s="216" t="str">
        <f ca="1">IF(AND('MATRIZ DE RIESGOS '!$H$40="Baja",'MATRIZ DE RIESGOS '!$L$40="Moderado"),CONCATENATE("R",'MATRIZ DE RIESGOS '!$A$40),"")</f>
        <v/>
      </c>
      <c r="AA32" s="217"/>
      <c r="AB32" s="232" t="str">
        <f ca="1">IF(AND('MATRIZ DE RIESGOS '!$H$28="Baja",'MATRIZ DE RIESGOS '!$L$28="Mayor"),CONCATENATE("R",'MATRIZ DE RIESGOS '!$A$28),"")</f>
        <v/>
      </c>
      <c r="AC32" s="221"/>
      <c r="AD32" s="233" t="str">
        <f ca="1">IF(AND('MATRIZ DE RIESGOS '!$H$34="Baja",'MATRIZ DE RIESGOS '!$L$34="Mayor"),CONCATENATE("R",'MATRIZ DE RIESGOS '!$A$34),"")</f>
        <v/>
      </c>
      <c r="AE32" s="221"/>
      <c r="AF32" s="233" t="str">
        <f ca="1">IF(AND('MATRIZ DE RIESGOS '!$H$40="Baja",'MATRIZ DE RIESGOS '!$L$40="Mayor"),CONCATENATE("R",'MATRIZ DE RIESGOS '!$A$40),"")</f>
        <v/>
      </c>
      <c r="AG32" s="217"/>
      <c r="AH32" s="234" t="str">
        <f ca="1">IF(AND('MATRIZ DE RIESGOS '!$H$28="Baja",'MATRIZ DE RIESGOS '!$L$28="Catastrófico"),CONCATENATE("R",'MATRIZ DE RIESGOS '!$A$28),"")</f>
        <v/>
      </c>
      <c r="AI32" s="221"/>
      <c r="AJ32" s="235" t="str">
        <f ca="1">IF(AND('MATRIZ DE RIESGOS '!$H$34="Baja",'MATRIZ DE RIESGOS '!$L$34="Catastrófico"),CONCATENATE("R",'MATRIZ DE RIESGOS '!$A$34),"")</f>
        <v/>
      </c>
      <c r="AK32" s="221"/>
      <c r="AL32" s="235" t="str">
        <f ca="1">IF(AND('MATRIZ DE RIESGOS '!$H$40="Baja",'MATRIZ DE RIESGOS '!$L$40="Catastrófico"),CONCATENATE("R",'MATRIZ DE RIESGOS '!$A$40),"")</f>
        <v/>
      </c>
      <c r="AM32" s="217"/>
      <c r="AN32" s="1"/>
      <c r="AO32" s="178"/>
      <c r="AP32" s="147"/>
      <c r="AQ32" s="147"/>
      <c r="AR32" s="147"/>
      <c r="AS32" s="147"/>
      <c r="AT32" s="148"/>
      <c r="AU32" s="1"/>
      <c r="AV32" s="1"/>
      <c r="AW32" s="1"/>
      <c r="AX32" s="1"/>
      <c r="AY32" s="1"/>
      <c r="AZ32" s="1"/>
      <c r="BA32" s="1"/>
      <c r="BB32" s="1"/>
      <c r="BC32" s="1"/>
      <c r="BD32" s="1"/>
      <c r="BE32" s="1"/>
      <c r="BF32" s="1"/>
      <c r="BG32" s="1"/>
      <c r="BH32" s="1"/>
      <c r="BI32" s="1"/>
    </row>
    <row r="33" spans="1:61" ht="15.75" customHeight="1" x14ac:dyDescent="0.25">
      <c r="A33" s="1"/>
      <c r="B33" s="248"/>
      <c r="C33" s="147"/>
      <c r="D33" s="148"/>
      <c r="E33" s="178"/>
      <c r="F33" s="147"/>
      <c r="G33" s="147"/>
      <c r="H33" s="147"/>
      <c r="I33" s="147"/>
      <c r="J33" s="222"/>
      <c r="K33" s="223"/>
      <c r="L33" s="218"/>
      <c r="M33" s="223"/>
      <c r="N33" s="218"/>
      <c r="O33" s="219"/>
      <c r="P33" s="218"/>
      <c r="Q33" s="223"/>
      <c r="R33" s="218"/>
      <c r="S33" s="223"/>
      <c r="T33" s="218"/>
      <c r="U33" s="219"/>
      <c r="V33" s="222"/>
      <c r="W33" s="223"/>
      <c r="X33" s="218"/>
      <c r="Y33" s="223"/>
      <c r="Z33" s="218"/>
      <c r="AA33" s="219"/>
      <c r="AB33" s="222"/>
      <c r="AC33" s="223"/>
      <c r="AD33" s="218"/>
      <c r="AE33" s="223"/>
      <c r="AF33" s="218"/>
      <c r="AG33" s="219"/>
      <c r="AH33" s="222"/>
      <c r="AI33" s="223"/>
      <c r="AJ33" s="218"/>
      <c r="AK33" s="223"/>
      <c r="AL33" s="218"/>
      <c r="AM33" s="219"/>
      <c r="AN33" s="1"/>
      <c r="AO33" s="178"/>
      <c r="AP33" s="147"/>
      <c r="AQ33" s="147"/>
      <c r="AR33" s="147"/>
      <c r="AS33" s="147"/>
      <c r="AT33" s="148"/>
      <c r="AU33" s="1"/>
      <c r="AV33" s="1"/>
      <c r="AW33" s="1"/>
      <c r="AX33" s="1"/>
      <c r="AY33" s="1"/>
      <c r="AZ33" s="1"/>
      <c r="BA33" s="1"/>
      <c r="BB33" s="1"/>
      <c r="BC33" s="1"/>
      <c r="BD33" s="1"/>
      <c r="BE33" s="1"/>
      <c r="BF33" s="1"/>
      <c r="BG33" s="1"/>
      <c r="BH33" s="1"/>
      <c r="BI33" s="1"/>
    </row>
    <row r="34" spans="1:61" ht="15.75" customHeight="1" x14ac:dyDescent="0.25">
      <c r="A34" s="1"/>
      <c r="B34" s="248"/>
      <c r="C34" s="147"/>
      <c r="D34" s="148"/>
      <c r="E34" s="178"/>
      <c r="F34" s="147"/>
      <c r="G34" s="147"/>
      <c r="H34" s="147"/>
      <c r="I34" s="147"/>
      <c r="J34" s="244" t="str">
        <f ca="1">IF(AND('MATRIZ DE RIESGOS '!$H$46="Baja",'MATRIZ DE RIESGOS '!$L$46="Leve"),CONCATENATE("R",'MATRIZ DE RIESGOS '!$A$46),"")</f>
        <v/>
      </c>
      <c r="K34" s="221"/>
      <c r="L34" s="231" t="str">
        <f ca="1">IF(AND('MATRIZ DE RIESGOS '!$H$52="Baja",'MATRIZ DE RIESGOS '!$L$52="Leve"),CONCATENATE("R",'MATRIZ DE RIESGOS '!$A$52),"")</f>
        <v/>
      </c>
      <c r="M34" s="221"/>
      <c r="N34" s="231" t="str">
        <f ca="1">IF(AND('MATRIZ DE RIESGOS '!$H$58="Baja",'MATRIZ DE RIESGOS '!$L$58="Leve"),CONCATENATE("R",'MATRIZ DE RIESGOS '!$A$58),"")</f>
        <v/>
      </c>
      <c r="O34" s="217"/>
      <c r="P34" s="216" t="str">
        <f ca="1">IF(AND('MATRIZ DE RIESGOS '!$H$46="Baja",'MATRIZ DE RIESGOS '!$L$46="Menor"),CONCATENATE("R",'MATRIZ DE RIESGOS '!$A$46),"")</f>
        <v/>
      </c>
      <c r="Q34" s="221"/>
      <c r="R34" s="216" t="str">
        <f ca="1">IF(AND('MATRIZ DE RIESGOS '!$H$52="Baja",'MATRIZ DE RIESGOS '!$L$52="Menor"),CONCATENATE("R",'MATRIZ DE RIESGOS '!$A$52),"")</f>
        <v/>
      </c>
      <c r="S34" s="221"/>
      <c r="T34" s="216" t="str">
        <f ca="1">IF(AND('MATRIZ DE RIESGOS '!$H$58="Baja",'MATRIZ DE RIESGOS '!$L$58="Menor"),CONCATENATE("R",'MATRIZ DE RIESGOS '!$A$58),"")</f>
        <v/>
      </c>
      <c r="U34" s="217"/>
      <c r="V34" s="220" t="str">
        <f ca="1">IF(AND('MATRIZ DE RIESGOS '!$H$46="Baja",'MATRIZ DE RIESGOS '!$L$46="Moderado"),CONCATENATE("R",'MATRIZ DE RIESGOS '!$A$46),"")</f>
        <v/>
      </c>
      <c r="W34" s="221"/>
      <c r="X34" s="216" t="str">
        <f ca="1">IF(AND('MATRIZ DE RIESGOS '!$H$52="Baja",'MATRIZ DE RIESGOS '!$L$52="Moderado"),CONCATENATE("R",'MATRIZ DE RIESGOS '!$A$52),"")</f>
        <v/>
      </c>
      <c r="Y34" s="221"/>
      <c r="Z34" s="216" t="str">
        <f ca="1">IF(AND('MATRIZ DE RIESGOS '!$H$58="Baja",'MATRIZ DE RIESGOS '!$L$58="Moderado"),CONCATENATE("R",'MATRIZ DE RIESGOS '!$A$58),"")</f>
        <v/>
      </c>
      <c r="AA34" s="217"/>
      <c r="AB34" s="232" t="str">
        <f ca="1">IF(AND('MATRIZ DE RIESGOS '!$H$46="Baja",'MATRIZ DE RIESGOS '!$L$46="Mayor"),CONCATENATE("R",'MATRIZ DE RIESGOS '!$A$46),"")</f>
        <v/>
      </c>
      <c r="AC34" s="221"/>
      <c r="AD34" s="233" t="str">
        <f ca="1">IF(AND('MATRIZ DE RIESGOS '!$H$52="Baja",'MATRIZ DE RIESGOS '!$L$52="Mayor"),CONCATENATE("R",'MATRIZ DE RIESGOS '!$A$52),"")</f>
        <v/>
      </c>
      <c r="AE34" s="221"/>
      <c r="AF34" s="233" t="str">
        <f ca="1">IF(AND('MATRIZ DE RIESGOS '!$H$58="Baja",'MATRIZ DE RIESGOS '!$L$58="Mayor"),CONCATENATE("R",'MATRIZ DE RIESGOS '!$A$58),"")</f>
        <v/>
      </c>
      <c r="AG34" s="217"/>
      <c r="AH34" s="234" t="str">
        <f ca="1">IF(AND('MATRIZ DE RIESGOS '!$H$46="Baja",'MATRIZ DE RIESGOS '!$L$46="Catastrófico"),CONCATENATE("R",'MATRIZ DE RIESGOS '!$A$46),"")</f>
        <v/>
      </c>
      <c r="AI34" s="221"/>
      <c r="AJ34" s="235" t="str">
        <f ca="1">IF(AND('MATRIZ DE RIESGOS '!$H$52="Baja",'MATRIZ DE RIESGOS '!$L$52="Catastrófico"),CONCATENATE("R",'MATRIZ DE RIESGOS '!$A$52),"")</f>
        <v/>
      </c>
      <c r="AK34" s="221"/>
      <c r="AL34" s="235" t="str">
        <f ca="1">IF(AND('MATRIZ DE RIESGOS '!$H$58="Baja",'MATRIZ DE RIESGOS '!$L$58="Catastrófico"),CONCATENATE("R",'MATRIZ DE RIESGOS '!$A$58),"")</f>
        <v/>
      </c>
      <c r="AM34" s="217"/>
      <c r="AN34" s="1"/>
      <c r="AO34" s="178"/>
      <c r="AP34" s="147"/>
      <c r="AQ34" s="147"/>
      <c r="AR34" s="147"/>
      <c r="AS34" s="147"/>
      <c r="AT34" s="148"/>
      <c r="AU34" s="1"/>
      <c r="AV34" s="1"/>
      <c r="AW34" s="1"/>
      <c r="AX34" s="1"/>
      <c r="AY34" s="1"/>
      <c r="AZ34" s="1"/>
      <c r="BA34" s="1"/>
      <c r="BB34" s="1"/>
      <c r="BC34" s="1"/>
      <c r="BD34" s="1"/>
      <c r="BE34" s="1"/>
      <c r="BF34" s="1"/>
      <c r="BG34" s="1"/>
      <c r="BH34" s="1"/>
      <c r="BI34" s="1"/>
    </row>
    <row r="35" spans="1:61" ht="15.75" customHeight="1" x14ac:dyDescent="0.25">
      <c r="A35" s="1"/>
      <c r="B35" s="248"/>
      <c r="C35" s="147"/>
      <c r="D35" s="148"/>
      <c r="E35" s="178"/>
      <c r="F35" s="147"/>
      <c r="G35" s="147"/>
      <c r="H35" s="147"/>
      <c r="I35" s="147"/>
      <c r="J35" s="222"/>
      <c r="K35" s="223"/>
      <c r="L35" s="218"/>
      <c r="M35" s="223"/>
      <c r="N35" s="218"/>
      <c r="O35" s="219"/>
      <c r="P35" s="218"/>
      <c r="Q35" s="223"/>
      <c r="R35" s="218"/>
      <c r="S35" s="223"/>
      <c r="T35" s="218"/>
      <c r="U35" s="219"/>
      <c r="V35" s="222"/>
      <c r="W35" s="223"/>
      <c r="X35" s="218"/>
      <c r="Y35" s="223"/>
      <c r="Z35" s="218"/>
      <c r="AA35" s="219"/>
      <c r="AB35" s="222"/>
      <c r="AC35" s="223"/>
      <c r="AD35" s="218"/>
      <c r="AE35" s="223"/>
      <c r="AF35" s="218"/>
      <c r="AG35" s="219"/>
      <c r="AH35" s="222"/>
      <c r="AI35" s="223"/>
      <c r="AJ35" s="218"/>
      <c r="AK35" s="223"/>
      <c r="AL35" s="218"/>
      <c r="AM35" s="219"/>
      <c r="AN35" s="1"/>
      <c r="AO35" s="178"/>
      <c r="AP35" s="147"/>
      <c r="AQ35" s="147"/>
      <c r="AR35" s="147"/>
      <c r="AS35" s="147"/>
      <c r="AT35" s="148"/>
      <c r="AU35" s="1"/>
      <c r="AV35" s="1"/>
      <c r="AW35" s="1"/>
      <c r="AX35" s="1"/>
      <c r="AY35" s="1"/>
      <c r="AZ35" s="1"/>
      <c r="BA35" s="1"/>
      <c r="BB35" s="1"/>
      <c r="BC35" s="1"/>
      <c r="BD35" s="1"/>
      <c r="BE35" s="1"/>
      <c r="BF35" s="1"/>
      <c r="BG35" s="1"/>
      <c r="BH35" s="1"/>
      <c r="BI35" s="1"/>
    </row>
    <row r="36" spans="1:61" ht="15.75" customHeight="1" x14ac:dyDescent="0.25">
      <c r="A36" s="1"/>
      <c r="B36" s="248"/>
      <c r="C36" s="147"/>
      <c r="D36" s="148"/>
      <c r="E36" s="178"/>
      <c r="F36" s="147"/>
      <c r="G36" s="147"/>
      <c r="H36" s="147"/>
      <c r="I36" s="147"/>
      <c r="J36" s="244" t="str">
        <f ca="1">IF(AND('MATRIZ DE RIESGOS '!$H$64="Baja",'MATRIZ DE RIESGOS '!$L$64="Leve"),CONCATENATE("R",'MATRIZ DE RIESGOS '!$A$64),"")</f>
        <v/>
      </c>
      <c r="K36" s="221"/>
      <c r="L36" s="231" t="str">
        <f>IF(AND('MATRIZ DE RIESGOS '!$H$70="Baja",'MATRIZ DE RIESGOS '!$L$70="Leve"),CONCATENATE("R",'MATRIZ DE RIESGOS '!$A$70),"")</f>
        <v/>
      </c>
      <c r="M36" s="221"/>
      <c r="N36" s="231" t="str">
        <f>IF(AND('MATRIZ DE RIESGOS '!$H$76="Baja",'MATRIZ DE RIESGOS '!$L$76="Leve"),CONCATENATE("R",'MATRIZ DE RIESGOS '!$A$76),"")</f>
        <v/>
      </c>
      <c r="O36" s="217"/>
      <c r="P36" s="216" t="str">
        <f ca="1">IF(AND('MATRIZ DE RIESGOS '!$H$64="Baja",'MATRIZ DE RIESGOS '!$L$64="Menor"),CONCATENATE("R",'MATRIZ DE RIESGOS '!$A$64),"")</f>
        <v/>
      </c>
      <c r="Q36" s="221"/>
      <c r="R36" s="216" t="str">
        <f>IF(AND('MATRIZ DE RIESGOS '!$H$70="Baja",'MATRIZ DE RIESGOS '!$L$70="Menor"),CONCATENATE("R",'MATRIZ DE RIESGOS '!$A$70),"")</f>
        <v/>
      </c>
      <c r="S36" s="221"/>
      <c r="T36" s="216" t="str">
        <f>IF(AND('MATRIZ DE RIESGOS '!$H$76="Baja",'MATRIZ DE RIESGOS '!$L$76="Menor"),CONCATENATE("R",'MATRIZ DE RIESGOS '!$A$76),"")</f>
        <v/>
      </c>
      <c r="U36" s="217"/>
      <c r="V36" s="220" t="str">
        <f ca="1">IF(AND('MATRIZ DE RIESGOS '!$H$64="Baja",'MATRIZ DE RIESGOS '!$L$64="Moderado"),CONCATENATE("R",'MATRIZ DE RIESGOS '!$A$64),"")</f>
        <v/>
      </c>
      <c r="W36" s="221"/>
      <c r="X36" s="216" t="str">
        <f>IF(AND('MATRIZ DE RIESGOS '!$H$70="Baja",'MATRIZ DE RIESGOS '!$L$70="Moderado"),CONCATENATE("R",'MATRIZ DE RIESGOS '!$A$70),"")</f>
        <v/>
      </c>
      <c r="Y36" s="221"/>
      <c r="Z36" s="216" t="str">
        <f>IF(AND('MATRIZ DE RIESGOS '!$H$76="Baja",'MATRIZ DE RIESGOS '!$L$76="Moderado"),CONCATENATE("R",'MATRIZ DE RIESGOS '!$A$76),"")</f>
        <v/>
      </c>
      <c r="AA36" s="217"/>
      <c r="AB36" s="232" t="str">
        <f ca="1">IF(AND('MATRIZ DE RIESGOS '!$H$64="Baja",'MATRIZ DE RIESGOS '!$L$64="Mayor"),CONCATENATE("R",'MATRIZ DE RIESGOS '!$A$64),"")</f>
        <v/>
      </c>
      <c r="AC36" s="221"/>
      <c r="AD36" s="233" t="str">
        <f>IF(AND('MATRIZ DE RIESGOS '!$H$70="Baja",'MATRIZ DE RIESGOS '!$L$70="Mayor"),CONCATENATE("R",'MATRIZ DE RIESGOS '!$A$70),"")</f>
        <v/>
      </c>
      <c r="AE36" s="221"/>
      <c r="AF36" s="233" t="str">
        <f>IF(AND('MATRIZ DE RIESGOS '!$H$76="Baja",'MATRIZ DE RIESGOS '!$L$76="Mayor"),CONCATENATE("R",'MATRIZ DE RIESGOS '!$A$76),"")</f>
        <v/>
      </c>
      <c r="AG36" s="217"/>
      <c r="AH36" s="234" t="str">
        <f ca="1">IF(AND('MATRIZ DE RIESGOS '!$H$64="Baja",'MATRIZ DE RIESGOS '!$L$64="Catastrófico"),CONCATENATE("R",'MATRIZ DE RIESGOS '!$A$64),"")</f>
        <v/>
      </c>
      <c r="AI36" s="221"/>
      <c r="AJ36" s="235" t="str">
        <f>IF(AND('MATRIZ DE RIESGOS '!$H$70="Baja",'MATRIZ DE RIESGOS '!$L$70="Catastrófico"),CONCATENATE("R",'MATRIZ DE RIESGOS '!$A$70),"")</f>
        <v/>
      </c>
      <c r="AK36" s="221"/>
      <c r="AL36" s="235" t="str">
        <f>IF(AND('MATRIZ DE RIESGOS '!$H$76="Baja",'MATRIZ DE RIESGOS '!$L$76="Catastrófico"),CONCATENATE("R",'MATRIZ DE RIESGOS '!$A$76),"")</f>
        <v/>
      </c>
      <c r="AM36" s="217"/>
      <c r="AN36" s="1"/>
      <c r="AO36" s="178"/>
      <c r="AP36" s="147"/>
      <c r="AQ36" s="147"/>
      <c r="AR36" s="147"/>
      <c r="AS36" s="147"/>
      <c r="AT36" s="148"/>
      <c r="AU36" s="1"/>
      <c r="AV36" s="1"/>
      <c r="AW36" s="1"/>
      <c r="AX36" s="1"/>
      <c r="AY36" s="1"/>
      <c r="AZ36" s="1"/>
      <c r="BA36" s="1"/>
      <c r="BB36" s="1"/>
      <c r="BC36" s="1"/>
      <c r="BD36" s="1"/>
      <c r="BE36" s="1"/>
      <c r="BF36" s="1"/>
      <c r="BG36" s="1"/>
      <c r="BH36" s="1"/>
      <c r="BI36" s="1"/>
    </row>
    <row r="37" spans="1:61" ht="15.75" customHeight="1" x14ac:dyDescent="0.25">
      <c r="A37" s="1"/>
      <c r="B37" s="248"/>
      <c r="C37" s="147"/>
      <c r="D37" s="148"/>
      <c r="E37" s="238"/>
      <c r="F37" s="239"/>
      <c r="G37" s="239"/>
      <c r="H37" s="239"/>
      <c r="I37" s="239"/>
      <c r="J37" s="238"/>
      <c r="K37" s="241"/>
      <c r="L37" s="242"/>
      <c r="M37" s="241"/>
      <c r="N37" s="242"/>
      <c r="O37" s="243"/>
      <c r="P37" s="242"/>
      <c r="Q37" s="241"/>
      <c r="R37" s="242"/>
      <c r="S37" s="241"/>
      <c r="T37" s="242"/>
      <c r="U37" s="243"/>
      <c r="V37" s="238"/>
      <c r="W37" s="241"/>
      <c r="X37" s="242"/>
      <c r="Y37" s="241"/>
      <c r="Z37" s="242"/>
      <c r="AA37" s="243"/>
      <c r="AB37" s="238"/>
      <c r="AC37" s="241"/>
      <c r="AD37" s="242"/>
      <c r="AE37" s="241"/>
      <c r="AF37" s="242"/>
      <c r="AG37" s="243"/>
      <c r="AH37" s="238"/>
      <c r="AI37" s="241"/>
      <c r="AJ37" s="242"/>
      <c r="AK37" s="241"/>
      <c r="AL37" s="242"/>
      <c r="AM37" s="243"/>
      <c r="AN37" s="1"/>
      <c r="AO37" s="238"/>
      <c r="AP37" s="239"/>
      <c r="AQ37" s="239"/>
      <c r="AR37" s="239"/>
      <c r="AS37" s="239"/>
      <c r="AT37" s="243"/>
      <c r="AU37" s="1"/>
      <c r="AV37" s="1"/>
      <c r="AW37" s="1"/>
      <c r="AX37" s="1"/>
      <c r="AY37" s="1"/>
      <c r="AZ37" s="1"/>
      <c r="BA37" s="1"/>
      <c r="BB37" s="1"/>
      <c r="BC37" s="1"/>
      <c r="BD37" s="1"/>
      <c r="BE37" s="1"/>
      <c r="BF37" s="1"/>
      <c r="BG37" s="1"/>
      <c r="BH37" s="1"/>
      <c r="BI37" s="1"/>
    </row>
    <row r="38" spans="1:61" ht="15.75" customHeight="1" x14ac:dyDescent="0.25">
      <c r="A38" s="1"/>
      <c r="B38" s="248"/>
      <c r="C38" s="147"/>
      <c r="D38" s="148"/>
      <c r="E38" s="236" t="s">
        <v>128</v>
      </c>
      <c r="F38" s="237"/>
      <c r="G38" s="237"/>
      <c r="H38" s="237"/>
      <c r="I38" s="226"/>
      <c r="J38" s="253" t="str">
        <f ca="1">IF(AND('MATRIZ DE RIESGOS '!$H$10="Muy Baja",'MATRIZ DE RIESGOS '!$L$10="Leve"),CONCATENATE("R",'MATRIZ DE RIESGOS '!$A$10),"")</f>
        <v/>
      </c>
      <c r="K38" s="225"/>
      <c r="L38" s="252" t="str">
        <f ca="1">IF(AND('MATRIZ DE RIESGOS '!$H$16="Muy Baja",'MATRIZ DE RIESGOS '!$L$16="Leve"),CONCATENATE("R",'MATRIZ DE RIESGOS '!$A$16),"")</f>
        <v/>
      </c>
      <c r="M38" s="225"/>
      <c r="N38" s="252" t="str">
        <f ca="1">IF(AND('MATRIZ DE RIESGOS '!$H$22="Muy Baja",'MATRIZ DE RIESGOS '!$L$22="Leve"),CONCATENATE("R",'MATRIZ DE RIESGOS '!$A$22),"")</f>
        <v/>
      </c>
      <c r="O38" s="226"/>
      <c r="P38" s="253" t="str">
        <f ca="1">IF(AND('MATRIZ DE RIESGOS '!$H$10="Muy Baja",'MATRIZ DE RIESGOS '!$L$10="Menor"),CONCATENATE("R",'MATRIZ DE RIESGOS '!$A$10),"")</f>
        <v/>
      </c>
      <c r="Q38" s="225"/>
      <c r="R38" s="252" t="str">
        <f ca="1">IF(AND('MATRIZ DE RIESGOS '!$H$16="Muy Baja",'MATRIZ DE RIESGOS '!$L$16="Menor"),CONCATENATE("R",'MATRIZ DE RIESGOS '!$A$16),"")</f>
        <v/>
      </c>
      <c r="S38" s="225"/>
      <c r="T38" s="252" t="str">
        <f ca="1">IF(AND('MATRIZ DE RIESGOS '!$H$22="Muy Baja",'MATRIZ DE RIESGOS '!$L$22="Menor"),CONCATENATE("R",'MATRIZ DE RIESGOS '!$A$22),"")</f>
        <v/>
      </c>
      <c r="U38" s="226"/>
      <c r="V38" s="240" t="str">
        <f ca="1">IF(AND('MATRIZ DE RIESGOS '!$H$10="Muy Baja",'MATRIZ DE RIESGOS '!$L$10="Moderado"),CONCATENATE("R",'MATRIZ DE RIESGOS '!$A$10),"")</f>
        <v/>
      </c>
      <c r="W38" s="225"/>
      <c r="X38" s="224" t="str">
        <f ca="1">IF(AND('MATRIZ DE RIESGOS '!$H$16="Muy Baja",'MATRIZ DE RIESGOS '!$L$16="Moderado"),CONCATENATE("R",'MATRIZ DE RIESGOS '!$A$16),"")</f>
        <v/>
      </c>
      <c r="Y38" s="225"/>
      <c r="Z38" s="224" t="str">
        <f ca="1">IF(AND('MATRIZ DE RIESGOS '!$H$22="Muy Baja",'MATRIZ DE RIESGOS '!$L$22="Moderado"),CONCATENATE("R",'MATRIZ DE RIESGOS '!$A$22),"")</f>
        <v/>
      </c>
      <c r="AA38" s="226"/>
      <c r="AB38" s="227" t="str">
        <f ca="1">IF(AND('MATRIZ DE RIESGOS '!$H$10="Muy Baja",'MATRIZ DE RIESGOS '!$L$10="Mayor"),CONCATENATE("R",'MATRIZ DE RIESGOS '!$A$10),"")</f>
        <v/>
      </c>
      <c r="AC38" s="225"/>
      <c r="AD38" s="228" t="str">
        <f ca="1">IF(AND('MATRIZ DE RIESGOS '!$H$16="Muy Baja",'MATRIZ DE RIESGOS '!$L$16="Mayor"),CONCATENATE("R",'MATRIZ DE RIESGOS '!$A$16),"")</f>
        <v/>
      </c>
      <c r="AE38" s="225"/>
      <c r="AF38" s="228" t="str">
        <f ca="1">IF(AND('MATRIZ DE RIESGOS '!$H$22="Muy Baja",'MATRIZ DE RIESGOS '!$L$22="Mayor"),CONCATENATE("R",'MATRIZ DE RIESGOS '!$A$22),"")</f>
        <v/>
      </c>
      <c r="AG38" s="226"/>
      <c r="AH38" s="229" t="str">
        <f ca="1">IF(AND('MATRIZ DE RIESGOS '!$H$10="Muy Baja",'MATRIZ DE RIESGOS '!$L$10="Catastrófico"),CONCATENATE("R",'MATRIZ DE RIESGOS '!$A$10),"")</f>
        <v/>
      </c>
      <c r="AI38" s="225"/>
      <c r="AJ38" s="230" t="str">
        <f ca="1">IF(AND('MATRIZ DE RIESGOS '!$H$16="Muy Baja",'MATRIZ DE RIESGOS '!$L$16="Catastrófico"),CONCATENATE("R",'MATRIZ DE RIESGOS '!$A$16),"")</f>
        <v/>
      </c>
      <c r="AK38" s="225"/>
      <c r="AL38" s="230" t="str">
        <f ca="1">IF(AND('MATRIZ DE RIESGOS '!$H$22="Muy Baja",'MATRIZ DE RIESGOS '!$L$22="Catastrófico"),CONCATENATE("R",'MATRIZ DE RIESGOS '!$A$22),"")</f>
        <v/>
      </c>
      <c r="AM38" s="226"/>
      <c r="AN38" s="1"/>
      <c r="AO38" s="1"/>
      <c r="AP38" s="1"/>
      <c r="AQ38" s="1"/>
      <c r="AR38" s="1"/>
      <c r="AS38" s="1"/>
      <c r="AT38" s="1"/>
      <c r="AU38" s="1"/>
      <c r="AV38" s="1"/>
      <c r="AW38" s="1"/>
      <c r="AX38" s="1"/>
      <c r="AY38" s="1"/>
      <c r="AZ38" s="1"/>
      <c r="BA38" s="1"/>
      <c r="BB38" s="1"/>
      <c r="BC38" s="1"/>
      <c r="BD38" s="1"/>
      <c r="BE38" s="1"/>
      <c r="BF38" s="1"/>
      <c r="BG38" s="1"/>
      <c r="BH38" s="1"/>
      <c r="BI38" s="1"/>
    </row>
    <row r="39" spans="1:61" ht="15.75" customHeight="1" x14ac:dyDescent="0.25">
      <c r="A39" s="1"/>
      <c r="B39" s="248"/>
      <c r="C39" s="147"/>
      <c r="D39" s="148"/>
      <c r="E39" s="178"/>
      <c r="F39" s="147"/>
      <c r="G39" s="147"/>
      <c r="H39" s="147"/>
      <c r="I39" s="148"/>
      <c r="J39" s="222"/>
      <c r="K39" s="223"/>
      <c r="L39" s="218"/>
      <c r="M39" s="223"/>
      <c r="N39" s="218"/>
      <c r="O39" s="219"/>
      <c r="P39" s="222"/>
      <c r="Q39" s="223"/>
      <c r="R39" s="218"/>
      <c r="S39" s="223"/>
      <c r="T39" s="218"/>
      <c r="U39" s="219"/>
      <c r="V39" s="222"/>
      <c r="W39" s="223"/>
      <c r="X39" s="218"/>
      <c r="Y39" s="223"/>
      <c r="Z39" s="218"/>
      <c r="AA39" s="219"/>
      <c r="AB39" s="222"/>
      <c r="AC39" s="223"/>
      <c r="AD39" s="218"/>
      <c r="AE39" s="223"/>
      <c r="AF39" s="218"/>
      <c r="AG39" s="219"/>
      <c r="AH39" s="222"/>
      <c r="AI39" s="223"/>
      <c r="AJ39" s="218"/>
      <c r="AK39" s="223"/>
      <c r="AL39" s="218"/>
      <c r="AM39" s="219"/>
      <c r="AN39" s="1"/>
      <c r="AO39" s="1"/>
      <c r="AP39" s="1"/>
      <c r="AQ39" s="1"/>
      <c r="AR39" s="1"/>
      <c r="AS39" s="1"/>
      <c r="AT39" s="1"/>
      <c r="AU39" s="1"/>
      <c r="AV39" s="1"/>
      <c r="AW39" s="1"/>
      <c r="AX39" s="1"/>
      <c r="AY39" s="1"/>
      <c r="AZ39" s="1"/>
      <c r="BA39" s="1"/>
      <c r="BB39" s="1"/>
      <c r="BC39" s="1"/>
      <c r="BD39" s="1"/>
      <c r="BE39" s="1"/>
      <c r="BF39" s="1"/>
      <c r="BG39" s="1"/>
      <c r="BH39" s="1"/>
      <c r="BI39" s="1"/>
    </row>
    <row r="40" spans="1:61" ht="15.75" customHeight="1" x14ac:dyDescent="0.25">
      <c r="A40" s="1"/>
      <c r="B40" s="248"/>
      <c r="C40" s="147"/>
      <c r="D40" s="148"/>
      <c r="E40" s="178"/>
      <c r="F40" s="147"/>
      <c r="G40" s="147"/>
      <c r="H40" s="147"/>
      <c r="I40" s="148"/>
      <c r="J40" s="244" t="str">
        <f ca="1">IF(AND('MATRIZ DE RIESGOS '!$H$28="Muy Baja",'MATRIZ DE RIESGOS '!$L$28="Leve"),CONCATENATE("R",'MATRIZ DE RIESGOS '!$A$28),"")</f>
        <v/>
      </c>
      <c r="K40" s="221"/>
      <c r="L40" s="231" t="str">
        <f ca="1">IF(AND('MATRIZ DE RIESGOS '!$H$34="Muy Baja",'MATRIZ DE RIESGOS '!$L$34="Leve"),CONCATENATE("R",'MATRIZ DE RIESGOS '!$A$34),"")</f>
        <v/>
      </c>
      <c r="M40" s="221"/>
      <c r="N40" s="231" t="str">
        <f ca="1">IF(AND('MATRIZ DE RIESGOS '!$H$40="Muy Baja",'MATRIZ DE RIESGOS '!$L$40="Leve"),CONCATENATE("R",'MATRIZ DE RIESGOS '!$A$40),"")</f>
        <v/>
      </c>
      <c r="O40" s="217"/>
      <c r="P40" s="244" t="str">
        <f ca="1">IF(AND('MATRIZ DE RIESGOS '!$H$28="Muy Baja",'MATRIZ DE RIESGOS '!$L$28="Menor"),CONCATENATE("R",'MATRIZ DE RIESGOS '!$A$28),"")</f>
        <v/>
      </c>
      <c r="Q40" s="221"/>
      <c r="R40" s="231" t="str">
        <f ca="1">IF(AND('MATRIZ DE RIESGOS '!$H$34="Muy Baja",'MATRIZ DE RIESGOS '!$L$34="Menor"),CONCATENATE("R",'MATRIZ DE RIESGOS '!$A$34),"")</f>
        <v/>
      </c>
      <c r="S40" s="221"/>
      <c r="T40" s="231" t="str">
        <f ca="1">IF(AND('MATRIZ DE RIESGOS '!$H$40="Muy Baja",'MATRIZ DE RIESGOS '!$L$40="Menor"),CONCATENATE("R",'MATRIZ DE RIESGOS '!$A$40),"")</f>
        <v/>
      </c>
      <c r="U40" s="217"/>
      <c r="V40" s="220" t="str">
        <f ca="1">IF(AND('MATRIZ DE RIESGOS '!$H$28="Muy Baja",'MATRIZ DE RIESGOS '!$L$28="Moderado"),CONCATENATE("R",'MATRIZ DE RIESGOS '!$A$28),"")</f>
        <v/>
      </c>
      <c r="W40" s="221"/>
      <c r="X40" s="216" t="str">
        <f ca="1">IF(AND('MATRIZ DE RIESGOS '!$H$34="Muy Baja",'MATRIZ DE RIESGOS '!$L$34="Moderado"),CONCATENATE("R",'MATRIZ DE RIESGOS '!$A$34),"")</f>
        <v/>
      </c>
      <c r="Y40" s="221"/>
      <c r="Z40" s="216" t="str">
        <f ca="1">IF(AND('MATRIZ DE RIESGOS '!$H$40="Muy Baja",'MATRIZ DE RIESGOS '!$L$40="Moderado"),CONCATENATE("R",'MATRIZ DE RIESGOS '!$A$40),"")</f>
        <v/>
      </c>
      <c r="AA40" s="217"/>
      <c r="AB40" s="232" t="str">
        <f ca="1">IF(AND('MATRIZ DE RIESGOS '!$H$28="Muy Baja",'MATRIZ DE RIESGOS '!$L$28="Mayor"),CONCATENATE("R",'MATRIZ DE RIESGOS '!$A$28),"")</f>
        <v/>
      </c>
      <c r="AC40" s="221"/>
      <c r="AD40" s="233" t="str">
        <f ca="1">IF(AND('MATRIZ DE RIESGOS '!$H$34="Muy Baja",'MATRIZ DE RIESGOS '!$L$34="Mayor"),CONCATENATE("R",'MATRIZ DE RIESGOS '!$A$34),"")</f>
        <v/>
      </c>
      <c r="AE40" s="221"/>
      <c r="AF40" s="233" t="str">
        <f ca="1">IF(AND('MATRIZ DE RIESGOS '!$H$40="Muy Baja",'MATRIZ DE RIESGOS '!$L$40="Mayor"),CONCATENATE("R",'MATRIZ DE RIESGOS '!$A$40),"")</f>
        <v/>
      </c>
      <c r="AG40" s="217"/>
      <c r="AH40" s="234" t="str">
        <f ca="1">IF(AND('MATRIZ DE RIESGOS '!$H$28="Muy Baja",'MATRIZ DE RIESGOS '!$L$28="Catastrófico"),CONCATENATE("R",'MATRIZ DE RIESGOS '!$A$28),"")</f>
        <v/>
      </c>
      <c r="AI40" s="221"/>
      <c r="AJ40" s="235" t="str">
        <f ca="1">IF(AND('MATRIZ DE RIESGOS '!$H$34="Muy Baja",'MATRIZ DE RIESGOS '!$L$34="Catastrófico"),CONCATENATE("R",'MATRIZ DE RIESGOS '!$A$34),"")</f>
        <v/>
      </c>
      <c r="AK40" s="221"/>
      <c r="AL40" s="235" t="str">
        <f ca="1">IF(AND('MATRIZ DE RIESGOS '!$H$40="Muy Baja",'MATRIZ DE RIESGOS '!$L$40="Catastrófico"),CONCATENATE("R",'MATRIZ DE RIESGOS '!$A$40),"")</f>
        <v/>
      </c>
      <c r="AM40" s="217"/>
      <c r="AN40" s="1"/>
      <c r="AO40" s="1"/>
      <c r="AP40" s="1"/>
      <c r="AQ40" s="1"/>
      <c r="AR40" s="1"/>
      <c r="AS40" s="1"/>
      <c r="AT40" s="1"/>
      <c r="AU40" s="1"/>
      <c r="AV40" s="1"/>
      <c r="AW40" s="1"/>
      <c r="AX40" s="1"/>
      <c r="AY40" s="1"/>
      <c r="AZ40" s="1"/>
      <c r="BA40" s="1"/>
      <c r="BB40" s="1"/>
      <c r="BC40" s="1"/>
      <c r="BD40" s="1"/>
      <c r="BE40" s="1"/>
      <c r="BF40" s="1"/>
      <c r="BG40" s="1"/>
      <c r="BH40" s="1"/>
      <c r="BI40" s="1"/>
    </row>
    <row r="41" spans="1:61" ht="15.75" customHeight="1" x14ac:dyDescent="0.25">
      <c r="A41" s="1"/>
      <c r="B41" s="248"/>
      <c r="C41" s="147"/>
      <c r="D41" s="148"/>
      <c r="E41" s="178"/>
      <c r="F41" s="147"/>
      <c r="G41" s="147"/>
      <c r="H41" s="147"/>
      <c r="I41" s="148"/>
      <c r="J41" s="222"/>
      <c r="K41" s="223"/>
      <c r="L41" s="218"/>
      <c r="M41" s="223"/>
      <c r="N41" s="218"/>
      <c r="O41" s="219"/>
      <c r="P41" s="222"/>
      <c r="Q41" s="223"/>
      <c r="R41" s="218"/>
      <c r="S41" s="223"/>
      <c r="T41" s="218"/>
      <c r="U41" s="219"/>
      <c r="V41" s="222"/>
      <c r="W41" s="223"/>
      <c r="X41" s="218"/>
      <c r="Y41" s="223"/>
      <c r="Z41" s="218"/>
      <c r="AA41" s="219"/>
      <c r="AB41" s="222"/>
      <c r="AC41" s="223"/>
      <c r="AD41" s="218"/>
      <c r="AE41" s="223"/>
      <c r="AF41" s="218"/>
      <c r="AG41" s="219"/>
      <c r="AH41" s="222"/>
      <c r="AI41" s="223"/>
      <c r="AJ41" s="218"/>
      <c r="AK41" s="223"/>
      <c r="AL41" s="218"/>
      <c r="AM41" s="219"/>
      <c r="AN41" s="1"/>
      <c r="AO41" s="1"/>
      <c r="AP41" s="1"/>
      <c r="AQ41" s="1"/>
      <c r="AR41" s="1"/>
      <c r="AS41" s="1"/>
      <c r="AT41" s="1"/>
      <c r="AU41" s="1"/>
      <c r="AV41" s="1"/>
      <c r="AW41" s="1"/>
      <c r="AX41" s="1"/>
      <c r="AY41" s="1"/>
      <c r="AZ41" s="1"/>
      <c r="BA41" s="1"/>
      <c r="BB41" s="1"/>
      <c r="BC41" s="1"/>
      <c r="BD41" s="1"/>
      <c r="BE41" s="1"/>
      <c r="BF41" s="1"/>
      <c r="BG41" s="1"/>
      <c r="BH41" s="1"/>
      <c r="BI41" s="1"/>
    </row>
    <row r="42" spans="1:61" ht="15.75" customHeight="1" x14ac:dyDescent="0.25">
      <c r="A42" s="1"/>
      <c r="B42" s="248"/>
      <c r="C42" s="147"/>
      <c r="D42" s="148"/>
      <c r="E42" s="178"/>
      <c r="F42" s="147"/>
      <c r="G42" s="147"/>
      <c r="H42" s="147"/>
      <c r="I42" s="148"/>
      <c r="J42" s="244" t="str">
        <f ca="1">IF(AND('MATRIZ DE RIESGOS '!$H$46="Muy Baja",'MATRIZ DE RIESGOS '!$L$46="Leve"),CONCATENATE("R",'MATRIZ DE RIESGOS '!$A$46),"")</f>
        <v/>
      </c>
      <c r="K42" s="221"/>
      <c r="L42" s="231" t="str">
        <f ca="1">IF(AND('MATRIZ DE RIESGOS '!$H$52="Muy Baja",'MATRIZ DE RIESGOS '!$L$52="Leve"),CONCATENATE("R",'MATRIZ DE RIESGOS '!$A$52),"")</f>
        <v/>
      </c>
      <c r="M42" s="221"/>
      <c r="N42" s="231" t="str">
        <f ca="1">IF(AND('MATRIZ DE RIESGOS '!$H$58="Muy Baja",'MATRIZ DE RIESGOS '!$L$58="Leve"),CONCATENATE("R",'MATRIZ DE RIESGOS '!$A$58),"")</f>
        <v/>
      </c>
      <c r="O42" s="217"/>
      <c r="P42" s="244" t="str">
        <f ca="1">IF(AND('MATRIZ DE RIESGOS '!$H$46="Muy Baja",'MATRIZ DE RIESGOS '!$L$46="Menor"),CONCATENATE("R",'MATRIZ DE RIESGOS '!$A$46),"")</f>
        <v/>
      </c>
      <c r="Q42" s="221"/>
      <c r="R42" s="231" t="str">
        <f ca="1">IF(AND('MATRIZ DE RIESGOS '!$H$52="Muy Baja",'MATRIZ DE RIESGOS '!$L$52="Menor"),CONCATENATE("R",'MATRIZ DE RIESGOS '!$A$52),"")</f>
        <v/>
      </c>
      <c r="S42" s="221"/>
      <c r="T42" s="231" t="str">
        <f ca="1">IF(AND('MATRIZ DE RIESGOS '!$H$58="Muy Baja",'MATRIZ DE RIESGOS '!$L$58="Menor"),CONCATENATE("R",'MATRIZ DE RIESGOS '!$A$58),"")</f>
        <v/>
      </c>
      <c r="U42" s="217"/>
      <c r="V42" s="220" t="str">
        <f ca="1">IF(AND('MATRIZ DE RIESGOS '!$H$46="Muy Baja",'MATRIZ DE RIESGOS '!$L$46="Moderado"),CONCATENATE("R",'MATRIZ DE RIESGOS '!$A$46),"")</f>
        <v/>
      </c>
      <c r="W42" s="221"/>
      <c r="X42" s="216" t="str">
        <f ca="1">IF(AND('MATRIZ DE RIESGOS '!$H$52="Muy Baja",'MATRIZ DE RIESGOS '!$L$52="Moderado"),CONCATENATE("R",'MATRIZ DE RIESGOS '!$A$52),"")</f>
        <v/>
      </c>
      <c r="Y42" s="221"/>
      <c r="Z42" s="216" t="str">
        <f ca="1">IF(AND('MATRIZ DE RIESGOS '!$H$58="Muy Baja",'MATRIZ DE RIESGOS '!$L$58="Moderado"),CONCATENATE("R",'MATRIZ DE RIESGOS '!$A$58),"")</f>
        <v/>
      </c>
      <c r="AA42" s="217"/>
      <c r="AB42" s="232" t="str">
        <f ca="1">IF(AND('MATRIZ DE RIESGOS '!$H$46="Muy Baja",'MATRIZ DE RIESGOS '!$L$46="Mayor"),CONCATENATE("R",'MATRIZ DE RIESGOS '!$A$46),"")</f>
        <v/>
      </c>
      <c r="AC42" s="221"/>
      <c r="AD42" s="233" t="str">
        <f ca="1">IF(AND('MATRIZ DE RIESGOS '!$H$52="Muy Baja",'MATRIZ DE RIESGOS '!$L$52="Mayor"),CONCATENATE("R",'MATRIZ DE RIESGOS '!$A$52),"")</f>
        <v/>
      </c>
      <c r="AE42" s="221"/>
      <c r="AF42" s="233" t="str">
        <f ca="1">IF(AND('MATRIZ DE RIESGOS '!$H$58="Muy Baja",'MATRIZ DE RIESGOS '!$L$58="Mayor"),CONCATENATE("R",'MATRIZ DE RIESGOS '!$A$58),"")</f>
        <v/>
      </c>
      <c r="AG42" s="217"/>
      <c r="AH42" s="234" t="str">
        <f ca="1">IF(AND('MATRIZ DE RIESGOS '!$H$46="Muy Baja",'MATRIZ DE RIESGOS '!$L$46="Catastrófico"),CONCATENATE("R",'MATRIZ DE RIESGOS '!$A$46),"")</f>
        <v/>
      </c>
      <c r="AI42" s="221"/>
      <c r="AJ42" s="235" t="str">
        <f ca="1">IF(AND('MATRIZ DE RIESGOS '!$H$52="Muy Baja",'MATRIZ DE RIESGOS '!$L$52="Catastrófico"),CONCATENATE("R",'MATRIZ DE RIESGOS '!$A$52),"")</f>
        <v/>
      </c>
      <c r="AK42" s="221"/>
      <c r="AL42" s="235" t="str">
        <f ca="1">IF(AND('MATRIZ DE RIESGOS '!$H$58="Muy Baja",'MATRIZ DE RIESGOS '!$L$58="Catastrófico"),CONCATENATE("R",'MATRIZ DE RIESGOS '!$A$58),"")</f>
        <v/>
      </c>
      <c r="AM42" s="217"/>
      <c r="AN42" s="1"/>
      <c r="AO42" s="1"/>
      <c r="AP42" s="1"/>
      <c r="AQ42" s="1"/>
      <c r="AR42" s="1"/>
      <c r="AS42" s="1"/>
      <c r="AT42" s="1"/>
      <c r="AU42" s="1"/>
      <c r="AV42" s="1"/>
      <c r="AW42" s="1"/>
      <c r="AX42" s="1"/>
      <c r="AY42" s="1"/>
      <c r="AZ42" s="1"/>
      <c r="BA42" s="1"/>
      <c r="BB42" s="1"/>
      <c r="BC42" s="1"/>
      <c r="BD42" s="1"/>
      <c r="BE42" s="1"/>
      <c r="BF42" s="1"/>
      <c r="BG42" s="1"/>
      <c r="BH42" s="1"/>
      <c r="BI42" s="1"/>
    </row>
    <row r="43" spans="1:61" ht="15.75" customHeight="1" x14ac:dyDescent="0.25">
      <c r="A43" s="1"/>
      <c r="B43" s="248"/>
      <c r="C43" s="147"/>
      <c r="D43" s="148"/>
      <c r="E43" s="178"/>
      <c r="F43" s="147"/>
      <c r="G43" s="147"/>
      <c r="H43" s="147"/>
      <c r="I43" s="148"/>
      <c r="J43" s="222"/>
      <c r="K43" s="223"/>
      <c r="L43" s="218"/>
      <c r="M43" s="223"/>
      <c r="N43" s="218"/>
      <c r="O43" s="219"/>
      <c r="P43" s="222"/>
      <c r="Q43" s="223"/>
      <c r="R43" s="218"/>
      <c r="S43" s="223"/>
      <c r="T43" s="218"/>
      <c r="U43" s="219"/>
      <c r="V43" s="222"/>
      <c r="W43" s="223"/>
      <c r="X43" s="218"/>
      <c r="Y43" s="223"/>
      <c r="Z43" s="218"/>
      <c r="AA43" s="219"/>
      <c r="AB43" s="222"/>
      <c r="AC43" s="223"/>
      <c r="AD43" s="218"/>
      <c r="AE43" s="223"/>
      <c r="AF43" s="218"/>
      <c r="AG43" s="219"/>
      <c r="AH43" s="222"/>
      <c r="AI43" s="223"/>
      <c r="AJ43" s="218"/>
      <c r="AK43" s="223"/>
      <c r="AL43" s="218"/>
      <c r="AM43" s="219"/>
      <c r="AN43" s="1"/>
      <c r="AO43" s="1"/>
      <c r="AP43" s="1"/>
      <c r="AQ43" s="1"/>
      <c r="AR43" s="1"/>
      <c r="AS43" s="1"/>
      <c r="AT43" s="1"/>
      <c r="AU43" s="1"/>
      <c r="AV43" s="1"/>
      <c r="AW43" s="1"/>
      <c r="AX43" s="1"/>
      <c r="AY43" s="1"/>
      <c r="AZ43" s="1"/>
      <c r="BA43" s="1"/>
      <c r="BB43" s="1"/>
      <c r="BC43" s="1"/>
      <c r="BD43" s="1"/>
      <c r="BE43" s="1"/>
      <c r="BF43" s="1"/>
      <c r="BG43" s="1"/>
      <c r="BH43" s="1"/>
      <c r="BI43" s="1"/>
    </row>
    <row r="44" spans="1:61" ht="15.75" customHeight="1" x14ac:dyDescent="0.25">
      <c r="A44" s="1"/>
      <c r="B44" s="248"/>
      <c r="C44" s="147"/>
      <c r="D44" s="148"/>
      <c r="E44" s="178"/>
      <c r="F44" s="147"/>
      <c r="G44" s="147"/>
      <c r="H44" s="147"/>
      <c r="I44" s="148"/>
      <c r="J44" s="244" t="str">
        <f ca="1">IF(AND('MATRIZ DE RIESGOS '!$H$64="Muy Baja",'MATRIZ DE RIESGOS '!$L$64="Leve"),CONCATENATE("R",'MATRIZ DE RIESGOS '!$A$64),"")</f>
        <v/>
      </c>
      <c r="K44" s="221"/>
      <c r="L44" s="231" t="str">
        <f>IF(AND('MATRIZ DE RIESGOS '!$H$70="Muy Baja",'MATRIZ DE RIESGOS '!$L$70="Leve"),CONCATENATE("R",'MATRIZ DE RIESGOS '!$A$70),"")</f>
        <v/>
      </c>
      <c r="M44" s="221"/>
      <c r="N44" s="231" t="str">
        <f>IF(AND('MATRIZ DE RIESGOS '!$H$76="Muy Baja",'MATRIZ DE RIESGOS '!$L$76="Leve"),CONCATENATE("R",'MATRIZ DE RIESGOS '!$A$76),"")</f>
        <v/>
      </c>
      <c r="O44" s="217"/>
      <c r="P44" s="244" t="str">
        <f ca="1">IF(AND('MATRIZ DE RIESGOS '!$H$64="Muy Baja",'MATRIZ DE RIESGOS '!$L$64="Menor"),CONCATENATE("R",'MATRIZ DE RIESGOS '!$A$64),"")</f>
        <v/>
      </c>
      <c r="Q44" s="221"/>
      <c r="R44" s="231" t="str">
        <f>IF(AND('MATRIZ DE RIESGOS '!$H$70="Muy Baja",'MATRIZ DE RIESGOS '!$L$70="Menor"),CONCATENATE("R",'MATRIZ DE RIESGOS '!$A$70),"")</f>
        <v/>
      </c>
      <c r="S44" s="221"/>
      <c r="T44" s="231" t="str">
        <f>IF(AND('MATRIZ DE RIESGOS '!$H$76="Muy Baja",'MATRIZ DE RIESGOS '!$L$76="Menor"),CONCATENATE("R",'MATRIZ DE RIESGOS '!$A$76),"")</f>
        <v/>
      </c>
      <c r="U44" s="217"/>
      <c r="V44" s="220" t="str">
        <f ca="1">IF(AND('MATRIZ DE RIESGOS '!$H$64="Muy Baja",'MATRIZ DE RIESGOS '!$L$64="Moderado"),CONCATENATE("R",'MATRIZ DE RIESGOS '!$A$64),"")</f>
        <v/>
      </c>
      <c r="W44" s="221"/>
      <c r="X44" s="216" t="str">
        <f>IF(AND('MATRIZ DE RIESGOS '!$H$70="Muy Baja",'MATRIZ DE RIESGOS '!$L$70="Moderado"),CONCATENATE("R",'MATRIZ DE RIESGOS '!$A$70),"")</f>
        <v/>
      </c>
      <c r="Y44" s="221"/>
      <c r="Z44" s="216" t="str">
        <f>IF(AND('MATRIZ DE RIESGOS '!$H$76="Muy Baja",'MATRIZ DE RIESGOS '!$L$76="Moderado"),CONCATENATE("R",'MATRIZ DE RIESGOS '!$A$76),"")</f>
        <v/>
      </c>
      <c r="AA44" s="217"/>
      <c r="AB44" s="232" t="str">
        <f ca="1">IF(AND('MATRIZ DE RIESGOS '!$H$64="Muy Baja",'MATRIZ DE RIESGOS '!$L$64="Mayor"),CONCATENATE("R",'MATRIZ DE RIESGOS '!$A$64),"")</f>
        <v/>
      </c>
      <c r="AC44" s="221"/>
      <c r="AD44" s="233" t="str">
        <f>IF(AND('MATRIZ DE RIESGOS '!$H$70="Muy Baja",'MATRIZ DE RIESGOS '!$L$70="Mayor"),CONCATENATE("R",'MATRIZ DE RIESGOS '!$A$70),"")</f>
        <v/>
      </c>
      <c r="AE44" s="221"/>
      <c r="AF44" s="233" t="str">
        <f>IF(AND('MATRIZ DE RIESGOS '!$H$76="Muy Baja",'MATRIZ DE RIESGOS '!$L$76="Mayor"),CONCATENATE("R",'MATRIZ DE RIESGOS '!$A$76),"")</f>
        <v/>
      </c>
      <c r="AG44" s="217"/>
      <c r="AH44" s="234" t="str">
        <f ca="1">IF(AND('MATRIZ DE RIESGOS '!$H$64="Muy Baja",'MATRIZ DE RIESGOS '!$L$64="Catastrófico"),CONCATENATE("R",'MATRIZ DE RIESGOS '!$A$64),"")</f>
        <v/>
      </c>
      <c r="AI44" s="221"/>
      <c r="AJ44" s="235" t="str">
        <f>IF(AND('MATRIZ DE RIESGOS '!$H$70="Muy Baja",'MATRIZ DE RIESGOS '!$L$70="Catastrófico"),CONCATENATE("R",'MATRIZ DE RIESGOS '!$A$70),"")</f>
        <v/>
      </c>
      <c r="AK44" s="221"/>
      <c r="AL44" s="235" t="str">
        <f>IF(AND('MATRIZ DE RIESGOS '!$H$76="Muy Baja",'MATRIZ DE RIESGOS '!$L$76="Catastrófico"),CONCATENATE("R",'MATRIZ DE RIESGOS '!$A$76),"")</f>
        <v/>
      </c>
      <c r="AM44" s="217"/>
      <c r="AN44" s="1"/>
      <c r="AO44" s="1"/>
      <c r="AP44" s="1"/>
      <c r="AQ44" s="1"/>
      <c r="AR44" s="1"/>
      <c r="AS44" s="1"/>
      <c r="AT44" s="1"/>
      <c r="AU44" s="1"/>
      <c r="AV44" s="1"/>
      <c r="AW44" s="1"/>
      <c r="AX44" s="1"/>
      <c r="AY44" s="1"/>
      <c r="AZ44" s="1"/>
      <c r="BA44" s="1"/>
      <c r="BB44" s="1"/>
      <c r="BC44" s="1"/>
      <c r="BD44" s="1"/>
      <c r="BE44" s="1"/>
      <c r="BF44" s="1"/>
      <c r="BG44" s="1"/>
      <c r="BH44" s="1"/>
      <c r="BI44" s="1"/>
    </row>
    <row r="45" spans="1:61" ht="15.75" customHeight="1" x14ac:dyDescent="0.25">
      <c r="A45" s="1"/>
      <c r="B45" s="218"/>
      <c r="C45" s="250"/>
      <c r="D45" s="219"/>
      <c r="E45" s="238"/>
      <c r="F45" s="239"/>
      <c r="G45" s="239"/>
      <c r="H45" s="239"/>
      <c r="I45" s="243"/>
      <c r="J45" s="238"/>
      <c r="K45" s="241"/>
      <c r="L45" s="242"/>
      <c r="M45" s="241"/>
      <c r="N45" s="242"/>
      <c r="O45" s="243"/>
      <c r="P45" s="238"/>
      <c r="Q45" s="241"/>
      <c r="R45" s="242"/>
      <c r="S45" s="241"/>
      <c r="T45" s="242"/>
      <c r="U45" s="243"/>
      <c r="V45" s="238"/>
      <c r="W45" s="241"/>
      <c r="X45" s="242"/>
      <c r="Y45" s="241"/>
      <c r="Z45" s="242"/>
      <c r="AA45" s="243"/>
      <c r="AB45" s="238"/>
      <c r="AC45" s="241"/>
      <c r="AD45" s="242"/>
      <c r="AE45" s="241"/>
      <c r="AF45" s="242"/>
      <c r="AG45" s="243"/>
      <c r="AH45" s="238"/>
      <c r="AI45" s="241"/>
      <c r="AJ45" s="242"/>
      <c r="AK45" s="241"/>
      <c r="AL45" s="242"/>
      <c r="AM45" s="243"/>
      <c r="AN45" s="1"/>
      <c r="AO45" s="1"/>
      <c r="AP45" s="1"/>
      <c r="AQ45" s="1"/>
      <c r="AR45" s="1"/>
      <c r="AS45" s="1"/>
      <c r="AT45" s="1"/>
      <c r="AU45" s="1"/>
      <c r="AV45" s="1"/>
      <c r="AW45" s="1"/>
      <c r="AX45" s="1"/>
      <c r="AY45" s="1"/>
      <c r="AZ45" s="1"/>
      <c r="BA45" s="1"/>
      <c r="BB45" s="1"/>
      <c r="BC45" s="1"/>
      <c r="BD45" s="1"/>
      <c r="BE45" s="1"/>
      <c r="BF45" s="1"/>
      <c r="BG45" s="1"/>
      <c r="BH45" s="1"/>
      <c r="BI45" s="1"/>
    </row>
    <row r="46" spans="1:61" ht="15.75" customHeight="1" x14ac:dyDescent="0.25">
      <c r="A46" s="1"/>
      <c r="B46" s="1"/>
      <c r="C46" s="1"/>
      <c r="D46" s="1"/>
      <c r="E46" s="1"/>
      <c r="F46" s="1"/>
      <c r="G46" s="1"/>
      <c r="H46" s="1"/>
      <c r="I46" s="1"/>
      <c r="J46" s="236" t="s">
        <v>129</v>
      </c>
      <c r="K46" s="237"/>
      <c r="L46" s="237"/>
      <c r="M46" s="237"/>
      <c r="N46" s="237"/>
      <c r="O46" s="226"/>
      <c r="P46" s="236" t="s">
        <v>130</v>
      </c>
      <c r="Q46" s="237"/>
      <c r="R46" s="237"/>
      <c r="S46" s="237"/>
      <c r="T46" s="237"/>
      <c r="U46" s="226"/>
      <c r="V46" s="236" t="s">
        <v>131</v>
      </c>
      <c r="W46" s="237"/>
      <c r="X46" s="237"/>
      <c r="Y46" s="237"/>
      <c r="Z46" s="237"/>
      <c r="AA46" s="226"/>
      <c r="AB46" s="236" t="s">
        <v>132</v>
      </c>
      <c r="AC46" s="237"/>
      <c r="AD46" s="237"/>
      <c r="AE46" s="237"/>
      <c r="AF46" s="237"/>
      <c r="AG46" s="226"/>
      <c r="AH46" s="236" t="s">
        <v>133</v>
      </c>
      <c r="AI46" s="237"/>
      <c r="AJ46" s="237"/>
      <c r="AK46" s="237"/>
      <c r="AL46" s="237"/>
      <c r="AM46" s="226"/>
      <c r="AN46" s="1"/>
      <c r="AO46" s="1"/>
      <c r="AP46" s="1"/>
      <c r="AQ46" s="1"/>
      <c r="AR46" s="1"/>
      <c r="AS46" s="1"/>
      <c r="AT46" s="1"/>
      <c r="AU46" s="1"/>
      <c r="AV46" s="1"/>
      <c r="AW46" s="1"/>
      <c r="AX46" s="1"/>
      <c r="AY46" s="1"/>
      <c r="AZ46" s="1"/>
      <c r="BA46" s="1"/>
      <c r="BB46" s="1"/>
      <c r="BC46" s="1"/>
      <c r="BD46" s="1"/>
      <c r="BE46" s="1"/>
      <c r="BF46" s="1"/>
      <c r="BG46" s="1"/>
      <c r="BH46" s="1"/>
      <c r="BI46" s="1"/>
    </row>
    <row r="47" spans="1:61" ht="15.75" customHeight="1" x14ac:dyDescent="0.25">
      <c r="A47" s="1"/>
      <c r="B47" s="1"/>
      <c r="C47" s="1"/>
      <c r="D47" s="1"/>
      <c r="E47" s="1"/>
      <c r="F47" s="1"/>
      <c r="G47" s="1"/>
      <c r="H47" s="1"/>
      <c r="I47" s="1"/>
      <c r="J47" s="178"/>
      <c r="K47" s="147"/>
      <c r="L47" s="147"/>
      <c r="M47" s="147"/>
      <c r="N47" s="147"/>
      <c r="O47" s="148"/>
      <c r="P47" s="178"/>
      <c r="Q47" s="147"/>
      <c r="R47" s="147"/>
      <c r="S47" s="147"/>
      <c r="T47" s="147"/>
      <c r="U47" s="148"/>
      <c r="V47" s="178"/>
      <c r="W47" s="147"/>
      <c r="X47" s="147"/>
      <c r="Y47" s="147"/>
      <c r="Z47" s="147"/>
      <c r="AA47" s="148"/>
      <c r="AB47" s="178"/>
      <c r="AC47" s="147"/>
      <c r="AD47" s="147"/>
      <c r="AE47" s="147"/>
      <c r="AF47" s="147"/>
      <c r="AG47" s="148"/>
      <c r="AH47" s="178"/>
      <c r="AI47" s="147"/>
      <c r="AJ47" s="147"/>
      <c r="AK47" s="147"/>
      <c r="AL47" s="147"/>
      <c r="AM47" s="148"/>
      <c r="AN47" s="1"/>
      <c r="AO47" s="1"/>
      <c r="AP47" s="1"/>
      <c r="AQ47" s="1"/>
      <c r="AR47" s="1"/>
      <c r="AS47" s="1"/>
      <c r="AT47" s="1"/>
      <c r="AU47" s="1"/>
      <c r="AV47" s="1"/>
      <c r="AW47" s="1"/>
      <c r="AX47" s="1"/>
      <c r="AY47" s="1"/>
      <c r="AZ47" s="1"/>
      <c r="BA47" s="1"/>
      <c r="BB47" s="1"/>
      <c r="BC47" s="1"/>
      <c r="BD47" s="1"/>
      <c r="BE47" s="1"/>
      <c r="BF47" s="1"/>
      <c r="BG47" s="1"/>
      <c r="BH47" s="1"/>
      <c r="BI47" s="1"/>
    </row>
    <row r="48" spans="1:61" ht="15.75" customHeight="1" x14ac:dyDescent="0.25">
      <c r="A48" s="1"/>
      <c r="B48" s="1"/>
      <c r="C48" s="1"/>
      <c r="D48" s="1"/>
      <c r="E48" s="1"/>
      <c r="F48" s="1"/>
      <c r="G48" s="1"/>
      <c r="H48" s="1"/>
      <c r="I48" s="1"/>
      <c r="J48" s="178"/>
      <c r="K48" s="147"/>
      <c r="L48" s="147"/>
      <c r="M48" s="147"/>
      <c r="N48" s="147"/>
      <c r="O48" s="148"/>
      <c r="P48" s="178"/>
      <c r="Q48" s="147"/>
      <c r="R48" s="147"/>
      <c r="S48" s="147"/>
      <c r="T48" s="147"/>
      <c r="U48" s="148"/>
      <c r="V48" s="178"/>
      <c r="W48" s="147"/>
      <c r="X48" s="147"/>
      <c r="Y48" s="147"/>
      <c r="Z48" s="147"/>
      <c r="AA48" s="148"/>
      <c r="AB48" s="178"/>
      <c r="AC48" s="147"/>
      <c r="AD48" s="147"/>
      <c r="AE48" s="147"/>
      <c r="AF48" s="147"/>
      <c r="AG48" s="148"/>
      <c r="AH48" s="178"/>
      <c r="AI48" s="147"/>
      <c r="AJ48" s="147"/>
      <c r="AK48" s="147"/>
      <c r="AL48" s="147"/>
      <c r="AM48" s="148"/>
      <c r="AN48" s="1"/>
      <c r="AO48" s="1"/>
      <c r="AP48" s="1"/>
      <c r="AQ48" s="1"/>
      <c r="AR48" s="1"/>
      <c r="AS48" s="1"/>
      <c r="AT48" s="1"/>
      <c r="AU48" s="1"/>
      <c r="AV48" s="1"/>
      <c r="AW48" s="1"/>
      <c r="AX48" s="1"/>
      <c r="AY48" s="1"/>
      <c r="AZ48" s="1"/>
      <c r="BA48" s="1"/>
      <c r="BB48" s="1"/>
      <c r="BC48" s="1"/>
      <c r="BD48" s="1"/>
      <c r="BE48" s="1"/>
      <c r="BF48" s="1"/>
      <c r="BG48" s="1"/>
      <c r="BH48" s="1"/>
      <c r="BI48" s="1"/>
    </row>
    <row r="49" spans="1:61" ht="15.75" customHeight="1" x14ac:dyDescent="0.25">
      <c r="A49" s="1"/>
      <c r="B49" s="1"/>
      <c r="C49" s="1"/>
      <c r="D49" s="1"/>
      <c r="E49" s="1"/>
      <c r="F49" s="1"/>
      <c r="G49" s="1"/>
      <c r="H49" s="1"/>
      <c r="I49" s="1"/>
      <c r="J49" s="178"/>
      <c r="K49" s="147"/>
      <c r="L49" s="147"/>
      <c r="M49" s="147"/>
      <c r="N49" s="147"/>
      <c r="O49" s="148"/>
      <c r="P49" s="178"/>
      <c r="Q49" s="147"/>
      <c r="R49" s="147"/>
      <c r="S49" s="147"/>
      <c r="T49" s="147"/>
      <c r="U49" s="148"/>
      <c r="V49" s="178"/>
      <c r="W49" s="147"/>
      <c r="X49" s="147"/>
      <c r="Y49" s="147"/>
      <c r="Z49" s="147"/>
      <c r="AA49" s="148"/>
      <c r="AB49" s="178"/>
      <c r="AC49" s="147"/>
      <c r="AD49" s="147"/>
      <c r="AE49" s="147"/>
      <c r="AF49" s="147"/>
      <c r="AG49" s="148"/>
      <c r="AH49" s="178"/>
      <c r="AI49" s="147"/>
      <c r="AJ49" s="147"/>
      <c r="AK49" s="147"/>
      <c r="AL49" s="147"/>
      <c r="AM49" s="148"/>
      <c r="AN49" s="1"/>
      <c r="AO49" s="1"/>
      <c r="AP49" s="1"/>
      <c r="AQ49" s="1"/>
      <c r="AR49" s="1"/>
      <c r="AS49" s="1"/>
      <c r="AT49" s="1"/>
      <c r="AU49" s="1"/>
      <c r="AV49" s="1"/>
      <c r="AW49" s="1"/>
      <c r="AX49" s="1"/>
      <c r="AY49" s="1"/>
      <c r="AZ49" s="1"/>
      <c r="BA49" s="1"/>
      <c r="BB49" s="1"/>
      <c r="BC49" s="1"/>
      <c r="BD49" s="1"/>
      <c r="BE49" s="1"/>
      <c r="BF49" s="1"/>
      <c r="BG49" s="1"/>
      <c r="BH49" s="1"/>
      <c r="BI49" s="1"/>
    </row>
    <row r="50" spans="1:61" ht="15.75" customHeight="1" x14ac:dyDescent="0.25">
      <c r="A50" s="1"/>
      <c r="B50" s="1"/>
      <c r="C50" s="1"/>
      <c r="D50" s="1"/>
      <c r="E50" s="1"/>
      <c r="F50" s="1"/>
      <c r="G50" s="1"/>
      <c r="H50" s="1"/>
      <c r="I50" s="1"/>
      <c r="J50" s="178"/>
      <c r="K50" s="147"/>
      <c r="L50" s="147"/>
      <c r="M50" s="147"/>
      <c r="N50" s="147"/>
      <c r="O50" s="148"/>
      <c r="P50" s="178"/>
      <c r="Q50" s="147"/>
      <c r="R50" s="147"/>
      <c r="S50" s="147"/>
      <c r="T50" s="147"/>
      <c r="U50" s="148"/>
      <c r="V50" s="178"/>
      <c r="W50" s="147"/>
      <c r="X50" s="147"/>
      <c r="Y50" s="147"/>
      <c r="Z50" s="147"/>
      <c r="AA50" s="148"/>
      <c r="AB50" s="178"/>
      <c r="AC50" s="147"/>
      <c r="AD50" s="147"/>
      <c r="AE50" s="147"/>
      <c r="AF50" s="147"/>
      <c r="AG50" s="148"/>
      <c r="AH50" s="178"/>
      <c r="AI50" s="147"/>
      <c r="AJ50" s="147"/>
      <c r="AK50" s="147"/>
      <c r="AL50" s="147"/>
      <c r="AM50" s="148"/>
      <c r="AN50" s="1"/>
      <c r="AO50" s="1"/>
      <c r="AP50" s="1"/>
      <c r="AQ50" s="1"/>
      <c r="AR50" s="1"/>
      <c r="AS50" s="1"/>
      <c r="AT50" s="1"/>
      <c r="AU50" s="1"/>
      <c r="AV50" s="1"/>
      <c r="AW50" s="1"/>
      <c r="AX50" s="1"/>
      <c r="AY50" s="1"/>
      <c r="AZ50" s="1"/>
      <c r="BA50" s="1"/>
      <c r="BB50" s="1"/>
      <c r="BC50" s="1"/>
      <c r="BD50" s="1"/>
      <c r="BE50" s="1"/>
      <c r="BF50" s="1"/>
      <c r="BG50" s="1"/>
      <c r="BH50" s="1"/>
      <c r="BI50" s="1"/>
    </row>
    <row r="51" spans="1:61" ht="15.75" customHeight="1" x14ac:dyDescent="0.25">
      <c r="A51" s="1"/>
      <c r="B51" s="1"/>
      <c r="C51" s="1"/>
      <c r="D51" s="1"/>
      <c r="E51" s="1"/>
      <c r="F51" s="1"/>
      <c r="G51" s="1"/>
      <c r="H51" s="1"/>
      <c r="I51" s="1"/>
      <c r="J51" s="238"/>
      <c r="K51" s="239"/>
      <c r="L51" s="239"/>
      <c r="M51" s="239"/>
      <c r="N51" s="239"/>
      <c r="O51" s="243"/>
      <c r="P51" s="238"/>
      <c r="Q51" s="239"/>
      <c r="R51" s="239"/>
      <c r="S51" s="239"/>
      <c r="T51" s="239"/>
      <c r="U51" s="243"/>
      <c r="V51" s="238"/>
      <c r="W51" s="239"/>
      <c r="X51" s="239"/>
      <c r="Y51" s="239"/>
      <c r="Z51" s="239"/>
      <c r="AA51" s="243"/>
      <c r="AB51" s="238"/>
      <c r="AC51" s="239"/>
      <c r="AD51" s="239"/>
      <c r="AE51" s="239"/>
      <c r="AF51" s="239"/>
      <c r="AG51" s="243"/>
      <c r="AH51" s="238"/>
      <c r="AI51" s="239"/>
      <c r="AJ51" s="239"/>
      <c r="AK51" s="239"/>
      <c r="AL51" s="239"/>
      <c r="AM51" s="243"/>
      <c r="AN51" s="1"/>
      <c r="AO51" s="1"/>
      <c r="AP51" s="1"/>
      <c r="AQ51" s="1"/>
      <c r="AR51" s="1"/>
      <c r="AS51" s="1"/>
      <c r="AT51" s="1"/>
      <c r="AU51" s="1"/>
      <c r="AV51" s="1"/>
      <c r="AW51" s="1"/>
      <c r="AX51" s="1"/>
      <c r="AY51" s="1"/>
      <c r="AZ51" s="1"/>
      <c r="BA51" s="1"/>
      <c r="BB51" s="1"/>
      <c r="BC51" s="1"/>
      <c r="BD51" s="1"/>
      <c r="BE51" s="1"/>
      <c r="BF51" s="1"/>
      <c r="BG51" s="1"/>
      <c r="BH51" s="1"/>
      <c r="BI51" s="1"/>
    </row>
    <row r="52" spans="1:6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x14ac:dyDescent="0.25">
      <c r="A53" s="1"/>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1"/>
      <c r="AV53" s="1"/>
      <c r="AW53" s="1"/>
      <c r="AX53" s="1"/>
      <c r="AY53" s="1"/>
      <c r="AZ53" s="1"/>
      <c r="BA53" s="1"/>
      <c r="BB53" s="1"/>
      <c r="BC53" s="1"/>
      <c r="BD53" s="1"/>
      <c r="BE53" s="1"/>
      <c r="BF53" s="1"/>
      <c r="BG53" s="1"/>
      <c r="BH53" s="1"/>
      <c r="BI53" s="1"/>
    </row>
    <row r="54" spans="1:61" ht="15" customHeight="1" x14ac:dyDescent="0.25">
      <c r="A54" s="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1"/>
      <c r="AV54" s="1"/>
      <c r="AW54" s="1"/>
      <c r="AX54" s="1"/>
      <c r="AY54" s="1"/>
      <c r="AZ54" s="1"/>
      <c r="BA54" s="1"/>
      <c r="BB54" s="1"/>
      <c r="BC54" s="1"/>
      <c r="BD54" s="1"/>
      <c r="BE54" s="1"/>
      <c r="BF54" s="1"/>
      <c r="BG54" s="1"/>
      <c r="BH54" s="1"/>
      <c r="BI54" s="1"/>
    </row>
    <row r="55" spans="1:6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1:6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1:6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1:6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1:6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spans="1:6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spans="1:6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spans="1:6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spans="1:6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spans="1:6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spans="1:6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spans="1:6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spans="1:6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spans="1:6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spans="1:6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spans="1:6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spans="1:6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spans="1:6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spans="1:6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spans="1:6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spans="1:6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spans="1:6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spans="1:6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spans="1:6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spans="1:6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spans="1:6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spans="1:6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spans="1:6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spans="1:6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spans="1:6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spans="1:6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spans="1:6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spans="1:6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spans="1:6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spans="1:6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spans="1:6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spans="1:6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spans="1:6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spans="1:6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spans="1:6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spans="1:6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spans="1:6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spans="1:6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spans="1:6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spans="1:6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spans="1:6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spans="1:6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spans="1:6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spans="1:6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spans="1:6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spans="1:6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spans="1:6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spans="1:6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spans="1:6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spans="1:6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spans="1:6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spans="1:6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spans="1:6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spans="1:6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spans="1:6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spans="1:6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spans="1:6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spans="1:6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spans="1:61"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spans="1:61"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spans="1:61"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spans="1:61"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spans="1:61"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spans="1:61"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spans="1:61"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spans="2:61"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spans="2:61"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spans="2:61"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spans="2:61"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spans="2:61"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spans="2:61"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spans="2:61"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spans="2:61"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spans="2:61" ht="15.75" customHeight="1" x14ac:dyDescent="0.25">
      <c r="B137" s="1"/>
      <c r="C137" s="1"/>
      <c r="D137" s="1"/>
      <c r="E137" s="1"/>
      <c r="F137" s="1"/>
      <c r="G137" s="1"/>
      <c r="H137" s="1"/>
      <c r="I137" s="1"/>
    </row>
    <row r="138" spans="2:61" ht="15.75" customHeight="1" x14ac:dyDescent="0.25">
      <c r="B138" s="1"/>
      <c r="C138" s="1"/>
      <c r="D138" s="1"/>
      <c r="E138" s="1"/>
      <c r="F138" s="1"/>
      <c r="G138" s="1"/>
      <c r="H138" s="1"/>
      <c r="I138" s="1"/>
    </row>
    <row r="139" spans="2:61" ht="15.75" customHeight="1" x14ac:dyDescent="0.25">
      <c r="B139" s="1"/>
      <c r="C139" s="1"/>
      <c r="D139" s="1"/>
      <c r="E139" s="1"/>
      <c r="F139" s="1"/>
      <c r="G139" s="1"/>
      <c r="H139" s="1"/>
      <c r="I139" s="1"/>
    </row>
    <row r="140" spans="2:61" ht="15.75" customHeight="1" x14ac:dyDescent="0.25">
      <c r="B140" s="1"/>
      <c r="C140" s="1"/>
      <c r="D140" s="1"/>
      <c r="E140" s="1"/>
      <c r="F140" s="1"/>
      <c r="G140" s="1"/>
      <c r="H140" s="1"/>
      <c r="I140" s="1"/>
    </row>
    <row r="141" spans="2:61" ht="15.75" customHeight="1" x14ac:dyDescent="0.25"/>
    <row r="142" spans="2:61" ht="15.75" customHeight="1" x14ac:dyDescent="0.25"/>
    <row r="143" spans="2:61" ht="15.75" customHeight="1" x14ac:dyDescent="0.25"/>
    <row r="144" spans="2:61"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17">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 ref="J8:K9"/>
    <mergeCell ref="L8:M9"/>
    <mergeCell ref="J12:K13"/>
    <mergeCell ref="L12:M13"/>
    <mergeCell ref="N12:O13"/>
    <mergeCell ref="P12:Q13"/>
    <mergeCell ref="R12:S13"/>
    <mergeCell ref="J6:K7"/>
    <mergeCell ref="J10:K11"/>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J40:AK41"/>
    <mergeCell ref="AL40:AM41"/>
    <mergeCell ref="T38:U39"/>
    <mergeCell ref="V38:W39"/>
    <mergeCell ref="X38:Y39"/>
    <mergeCell ref="Z38:AA39"/>
    <mergeCell ref="AB38:AC39"/>
    <mergeCell ref="AD38:AE39"/>
    <mergeCell ref="AF38:AG39"/>
    <mergeCell ref="AH38:AI39"/>
    <mergeCell ref="AJ38:AK39"/>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J46:O51"/>
    <mergeCell ref="P44:Q45"/>
    <mergeCell ref="R44:S45"/>
    <mergeCell ref="P46:U51"/>
    <mergeCell ref="T44:U45"/>
    <mergeCell ref="V44:W45"/>
    <mergeCell ref="X44:Y45"/>
    <mergeCell ref="Z44:AA45"/>
    <mergeCell ref="V46:AA51"/>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 ref="T34:U35"/>
    <mergeCell ref="V34:W35"/>
    <mergeCell ref="X34:Y35"/>
    <mergeCell ref="Z34:AA35"/>
    <mergeCell ref="X30:Y31"/>
    <mergeCell ref="Z30:AA31"/>
    <mergeCell ref="AB30:AC31"/>
    <mergeCell ref="AD30:AE31"/>
    <mergeCell ref="AF30:AG31"/>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1000"/>
  <sheetViews>
    <sheetView zoomScale="57" zoomScaleNormal="57" workbookViewId="0">
      <selection activeCell="R47" sqref="R47"/>
    </sheetView>
  </sheetViews>
  <sheetFormatPr baseColWidth="10" defaultColWidth="14.42578125" defaultRowHeight="15" customHeight="1" x14ac:dyDescent="0.25"/>
  <cols>
    <col min="1" max="1" width="9.28515625" customWidth="1"/>
    <col min="2" max="18" width="5" customWidth="1"/>
    <col min="19" max="19" width="7.28515625" customWidth="1"/>
    <col min="20" max="23" width="5" customWidth="1"/>
    <col min="24" max="24" width="7.42578125" customWidth="1"/>
    <col min="25" max="26" width="5" customWidth="1"/>
    <col min="27" max="27" width="9.28515625" customWidth="1"/>
    <col min="28" max="28" width="5" customWidth="1"/>
    <col min="29" max="29" width="6.42578125" customWidth="1"/>
    <col min="30" max="33" width="5" customWidth="1"/>
    <col min="34" max="34" width="7.42578125" customWidth="1"/>
    <col min="35" max="39" width="5" customWidth="1"/>
    <col min="40" max="40" width="9.28515625" customWidth="1"/>
    <col min="41" max="46" width="5" customWidth="1"/>
    <col min="47" max="61" width="9.28515625" customWidth="1"/>
  </cols>
  <sheetData>
    <row r="1" spans="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x14ac:dyDescent="0.25">
      <c r="A2" s="1"/>
      <c r="B2" s="258" t="s">
        <v>134</v>
      </c>
      <c r="C2" s="147"/>
      <c r="D2" s="147"/>
      <c r="E2" s="147"/>
      <c r="F2" s="147"/>
      <c r="G2" s="147"/>
      <c r="H2" s="147"/>
      <c r="I2" s="147"/>
      <c r="J2" s="246" t="s">
        <v>15</v>
      </c>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21"/>
      <c r="AN2" s="1"/>
      <c r="AO2" s="1"/>
      <c r="AP2" s="1"/>
      <c r="AQ2" s="1"/>
      <c r="AR2" s="1"/>
      <c r="AS2" s="1"/>
      <c r="AT2" s="1"/>
      <c r="AU2" s="1"/>
      <c r="AV2" s="1"/>
      <c r="AW2" s="1"/>
      <c r="AX2" s="1"/>
      <c r="AY2" s="1"/>
      <c r="AZ2" s="1"/>
      <c r="BA2" s="1"/>
      <c r="BB2" s="1"/>
      <c r="BC2" s="1"/>
      <c r="BD2" s="1"/>
      <c r="BE2" s="1"/>
      <c r="BF2" s="1"/>
      <c r="BG2" s="1"/>
      <c r="BH2" s="1"/>
      <c r="BI2" s="1"/>
    </row>
    <row r="3" spans="1:61" ht="18.75" customHeight="1" x14ac:dyDescent="0.25">
      <c r="A3" s="1"/>
      <c r="B3" s="147"/>
      <c r="C3" s="147"/>
      <c r="D3" s="147"/>
      <c r="E3" s="147"/>
      <c r="F3" s="147"/>
      <c r="G3" s="147"/>
      <c r="H3" s="147"/>
      <c r="I3" s="147"/>
      <c r="J3" s="248"/>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249"/>
      <c r="AN3" s="1"/>
      <c r="AO3" s="1"/>
      <c r="AP3" s="1"/>
      <c r="AQ3" s="1"/>
      <c r="AR3" s="1"/>
      <c r="AS3" s="1"/>
      <c r="AT3" s="1"/>
      <c r="AU3" s="1"/>
      <c r="AV3" s="1"/>
      <c r="AW3" s="1"/>
      <c r="AX3" s="1"/>
      <c r="AY3" s="1"/>
      <c r="AZ3" s="1"/>
      <c r="BA3" s="1"/>
      <c r="BB3" s="1"/>
      <c r="BC3" s="1"/>
      <c r="BD3" s="1"/>
      <c r="BE3" s="1"/>
      <c r="BF3" s="1"/>
      <c r="BG3" s="1"/>
      <c r="BH3" s="1"/>
      <c r="BI3" s="1"/>
    </row>
    <row r="4" spans="1:61" ht="15" customHeight="1" x14ac:dyDescent="0.25">
      <c r="A4" s="1"/>
      <c r="B4" s="147"/>
      <c r="C4" s="147"/>
      <c r="D4" s="147"/>
      <c r="E4" s="147"/>
      <c r="F4" s="147"/>
      <c r="G4" s="147"/>
      <c r="H4" s="147"/>
      <c r="I4" s="147"/>
      <c r="J4" s="218"/>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23"/>
      <c r="AN4" s="1"/>
      <c r="AO4" s="1"/>
      <c r="AP4" s="1"/>
      <c r="AQ4" s="1"/>
      <c r="AR4" s="1"/>
      <c r="AS4" s="1"/>
      <c r="AT4" s="1"/>
      <c r="AU4" s="1"/>
      <c r="AV4" s="1"/>
      <c r="AW4" s="1"/>
      <c r="AX4" s="1"/>
      <c r="AY4" s="1"/>
      <c r="AZ4" s="1"/>
      <c r="BA4" s="1"/>
      <c r="BB4" s="1"/>
      <c r="BC4" s="1"/>
      <c r="BD4" s="1"/>
      <c r="BE4" s="1"/>
      <c r="BF4" s="1"/>
      <c r="BG4" s="1"/>
      <c r="BH4" s="1"/>
      <c r="BI4" s="1"/>
    </row>
    <row r="5" spans="1:6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x14ac:dyDescent="0.25">
      <c r="A6" s="1"/>
      <c r="B6" s="251" t="s">
        <v>119</v>
      </c>
      <c r="C6" s="247"/>
      <c r="D6" s="217"/>
      <c r="E6" s="259" t="s">
        <v>120</v>
      </c>
      <c r="F6" s="237"/>
      <c r="G6" s="237"/>
      <c r="H6" s="237"/>
      <c r="I6" s="226"/>
      <c r="J6" s="45" t="str">
        <f ca="1">IF(AND('MATRIZ DE RIESGOS '!$Y$10="Muy Alta",'MATRIZ DE RIESGOS '!$AA$10="Leve"),CONCATENATE("R1C",'MATRIZ DE RIESGOS '!$O$10),"")</f>
        <v/>
      </c>
      <c r="K6" s="46" t="str">
        <f ca="1">IF(AND('MATRIZ DE RIESGOS '!$Y$11="Muy Alta",'MATRIZ DE RIESGOS '!$AA$11="Leve"),CONCATENATE("R1C",'MATRIZ DE RIESGOS '!$O$11),"")</f>
        <v/>
      </c>
      <c r="L6" s="46" t="str">
        <f ca="1">IF(AND('MATRIZ DE RIESGOS '!$Y$12="Muy Alta",'MATRIZ DE RIESGOS '!$AA$12="Leve"),CONCATENATE("R1C",'MATRIZ DE RIESGOS '!$O$12),"")</f>
        <v/>
      </c>
      <c r="M6" s="46" t="str">
        <f ca="1">IF(AND('MATRIZ DE RIESGOS '!$Y$13="Muy Alta",'MATRIZ DE RIESGOS '!$AA$13="Leve"),CONCATENATE("R1C",'MATRIZ DE RIESGOS '!$O$13),"")</f>
        <v/>
      </c>
      <c r="N6" s="46" t="str">
        <f ca="1">IF(AND('MATRIZ DE RIESGOS '!$Y$14="Muy Alta",'MATRIZ DE RIESGOS '!$AA$14="Leve"),CONCATENATE("R1C",'MATRIZ DE RIESGOS '!$O$14),"")</f>
        <v/>
      </c>
      <c r="O6" s="47" t="str">
        <f ca="1">IF(AND('MATRIZ DE RIESGOS '!$Y$15="Muy Alta",'MATRIZ DE RIESGOS '!$AA$15="Leve"),CONCATENATE("R1C",'MATRIZ DE RIESGOS '!$O$15),"")</f>
        <v/>
      </c>
      <c r="P6" s="45" t="str">
        <f ca="1">IF(AND('MATRIZ DE RIESGOS '!$Y$10="Muy Alta",'MATRIZ DE RIESGOS '!$AA$10="Menor"),CONCATENATE("R1C",'MATRIZ DE RIESGOS '!$O$10),"")</f>
        <v/>
      </c>
      <c r="Q6" s="46" t="str">
        <f ca="1">IF(AND('MATRIZ DE RIESGOS '!$Y$11="Muy Alta",'MATRIZ DE RIESGOS '!$AA$11="Menor"),CONCATENATE("R1C",'MATRIZ DE RIESGOS '!$O$11),"")</f>
        <v/>
      </c>
      <c r="R6" s="46" t="str">
        <f ca="1">IF(AND('MATRIZ DE RIESGOS '!$Y$12="Muy Alta",'MATRIZ DE RIESGOS '!$AA$12="Menor"),CONCATENATE("R1C",'MATRIZ DE RIESGOS '!$O$12),"")</f>
        <v/>
      </c>
      <c r="S6" s="46" t="str">
        <f ca="1">IF(AND('MATRIZ DE RIESGOS '!$Y$13="Muy Alta",'MATRIZ DE RIESGOS '!$AA$13="Menor"),CONCATENATE("R1C",'MATRIZ DE RIESGOS '!$O$13),"")</f>
        <v/>
      </c>
      <c r="T6" s="46" t="str">
        <f ca="1">IF(AND('MATRIZ DE RIESGOS '!$Y$14="Muy Alta",'MATRIZ DE RIESGOS '!$AA$14="Menor"),CONCATENATE("R1C",'MATRIZ DE RIESGOS '!$O$14),"")</f>
        <v/>
      </c>
      <c r="U6" s="47" t="str">
        <f ca="1">IF(AND('MATRIZ DE RIESGOS '!$Y$15="Muy Alta",'MATRIZ DE RIESGOS '!$AA$15="Menor"),CONCATENATE("R1C",'MATRIZ DE RIESGOS '!$O$15),"")</f>
        <v/>
      </c>
      <c r="V6" s="45" t="str">
        <f ca="1">IF(AND('MATRIZ DE RIESGOS '!$Y$10="Muy Alta",'MATRIZ DE RIESGOS '!$AA$10="Moderado"),CONCATENATE("R1C",'MATRIZ DE RIESGOS '!$O$10),"")</f>
        <v/>
      </c>
      <c r="W6" s="46" t="str">
        <f ca="1">IF(AND('MATRIZ DE RIESGOS '!$Y$11="Muy Alta",'MATRIZ DE RIESGOS '!$AA$11="Moderado"),CONCATENATE("R1C",'MATRIZ DE RIESGOS '!$O$11),"")</f>
        <v/>
      </c>
      <c r="X6" s="46" t="str">
        <f ca="1">IF(AND('MATRIZ DE RIESGOS '!$Y$12="Muy Alta",'MATRIZ DE RIESGOS '!$AA$12="Moderado"),CONCATENATE("R1C",'MATRIZ DE RIESGOS '!$O$12),"")</f>
        <v/>
      </c>
      <c r="Y6" s="46" t="str">
        <f ca="1">IF(AND('MATRIZ DE RIESGOS '!$Y$13="Muy Alta",'MATRIZ DE RIESGOS '!$AA$13="Moderado"),CONCATENATE("R1C",'MATRIZ DE RIESGOS '!$O$13),"")</f>
        <v/>
      </c>
      <c r="Z6" s="46" t="str">
        <f ca="1">IF(AND('MATRIZ DE RIESGOS '!$Y$14="Muy Alta",'MATRIZ DE RIESGOS '!$AA$14="Moderado"),CONCATENATE("R1C",'MATRIZ DE RIESGOS '!$O$14),"")</f>
        <v/>
      </c>
      <c r="AA6" s="47" t="str">
        <f ca="1">IF(AND('MATRIZ DE RIESGOS '!$Y$15="Muy Alta",'MATRIZ DE RIESGOS '!$AA$15="Moderado"),CONCATENATE("R1C",'MATRIZ DE RIESGOS '!$O$15),"")</f>
        <v/>
      </c>
      <c r="AB6" s="45" t="str">
        <f ca="1">IF(AND('MATRIZ DE RIESGOS '!$Y$10="Muy Alta",'MATRIZ DE RIESGOS '!$AA$10="Mayor"),CONCATENATE("R1C",'MATRIZ DE RIESGOS '!$O$10),"")</f>
        <v/>
      </c>
      <c r="AC6" s="46" t="str">
        <f ca="1">IF(AND('MATRIZ DE RIESGOS '!$Y$11="Muy Alta",'MATRIZ DE RIESGOS '!$AA$11="Mayor"),CONCATENATE("R1C",'MATRIZ DE RIESGOS '!$O$11),"")</f>
        <v/>
      </c>
      <c r="AD6" s="46" t="str">
        <f ca="1">IF(AND('MATRIZ DE RIESGOS '!$Y$12="Muy Alta",'MATRIZ DE RIESGOS '!$AA$12="Mayor"),CONCATENATE("R1C",'MATRIZ DE RIESGOS '!$O$12),"")</f>
        <v/>
      </c>
      <c r="AE6" s="46" t="str">
        <f ca="1">IF(AND('MATRIZ DE RIESGOS '!$Y$13="Muy Alta",'MATRIZ DE RIESGOS '!$AA$13="Mayor"),CONCATENATE("R1C",'MATRIZ DE RIESGOS '!$O$13),"")</f>
        <v/>
      </c>
      <c r="AF6" s="46" t="str">
        <f ca="1">IF(AND('MATRIZ DE RIESGOS '!$Y$14="Muy Alta",'MATRIZ DE RIESGOS '!$AA$14="Mayor"),CONCATENATE("R1C",'MATRIZ DE RIESGOS '!$O$14),"")</f>
        <v/>
      </c>
      <c r="AG6" s="47" t="str">
        <f ca="1">IF(AND('MATRIZ DE RIESGOS '!$Y$15="Muy Alta",'MATRIZ DE RIESGOS '!$AA$15="Mayor"),CONCATENATE("R1C",'MATRIZ DE RIESGOS '!$O$15),"")</f>
        <v/>
      </c>
      <c r="AH6" s="48" t="str">
        <f ca="1">IF(AND('MATRIZ DE RIESGOS '!$Y$10="Muy Alta",'MATRIZ DE RIESGOS '!$AA$10="Catastrófico"),CONCATENATE("R1C",'MATRIZ DE RIESGOS '!$O$10),"")</f>
        <v/>
      </c>
      <c r="AI6" s="49" t="str">
        <f ca="1">IF(AND('MATRIZ DE RIESGOS '!$Y$11="Muy Alta",'MATRIZ DE RIESGOS '!$AA$11="Catastrófico"),CONCATENATE("R1C",'MATRIZ DE RIESGOS '!$O$11),"")</f>
        <v/>
      </c>
      <c r="AJ6" s="49" t="str">
        <f ca="1">IF(AND('MATRIZ DE RIESGOS '!$Y$12="Muy Alta",'MATRIZ DE RIESGOS '!$AA$12="Catastrófico"),CONCATENATE("R1C",'MATRIZ DE RIESGOS '!$O$12),"")</f>
        <v/>
      </c>
      <c r="AK6" s="49" t="str">
        <f ca="1">IF(AND('MATRIZ DE RIESGOS '!$Y$13="Muy Alta",'MATRIZ DE RIESGOS '!$AA$13="Catastrófico"),CONCATENATE("R1C",'MATRIZ DE RIESGOS '!$O$13),"")</f>
        <v/>
      </c>
      <c r="AL6" s="49" t="str">
        <f ca="1">IF(AND('MATRIZ DE RIESGOS '!$Y$14="Muy Alta",'MATRIZ DE RIESGOS '!$AA$14="Catastrófico"),CONCATENATE("R1C",'MATRIZ DE RIESGOS '!$O$14),"")</f>
        <v/>
      </c>
      <c r="AM6" s="50" t="str">
        <f ca="1">IF(AND('MATRIZ DE RIESGOS '!$Y$15="Muy Alta",'MATRIZ DE RIESGOS '!$AA$15="Catastrófico"),CONCATENATE("R1C",'MATRIZ DE RIESGOS '!$O$15),"")</f>
        <v/>
      </c>
      <c r="AN6" s="1"/>
      <c r="AO6" s="262" t="s">
        <v>121</v>
      </c>
      <c r="AP6" s="237"/>
      <c r="AQ6" s="237"/>
      <c r="AR6" s="237"/>
      <c r="AS6" s="237"/>
      <c r="AT6" s="226"/>
      <c r="AU6" s="1"/>
      <c r="AV6" s="1"/>
      <c r="AW6" s="1"/>
      <c r="AX6" s="1"/>
      <c r="AY6" s="1"/>
      <c r="AZ6" s="1"/>
      <c r="BA6" s="1"/>
      <c r="BB6" s="1"/>
      <c r="BC6" s="1"/>
      <c r="BD6" s="1"/>
      <c r="BE6" s="1"/>
      <c r="BF6" s="1"/>
      <c r="BG6" s="1"/>
      <c r="BH6" s="1"/>
      <c r="BI6" s="1"/>
    </row>
    <row r="7" spans="1:61" ht="15" customHeight="1" x14ac:dyDescent="0.25">
      <c r="A7" s="1"/>
      <c r="B7" s="248"/>
      <c r="C7" s="147"/>
      <c r="D7" s="148"/>
      <c r="E7" s="178"/>
      <c r="F7" s="147"/>
      <c r="G7" s="147"/>
      <c r="H7" s="147"/>
      <c r="I7" s="148"/>
      <c r="J7" s="51" t="str">
        <f ca="1">IF(AND('MATRIZ DE RIESGOS '!$Y$16="Muy Alta",'MATRIZ DE RIESGOS '!$AA$16="Leve"),CONCATENATE("R2C",'MATRIZ DE RIESGOS '!$O$16),"")</f>
        <v/>
      </c>
      <c r="K7" s="52" t="str">
        <f ca="1">IF(AND('MATRIZ DE RIESGOS '!$Y$17="Muy Alta",'MATRIZ DE RIESGOS '!$AA$17="Leve"),CONCATENATE("R2C",'MATRIZ DE RIESGOS '!$O$17),"")</f>
        <v/>
      </c>
      <c r="L7" s="52" t="str">
        <f ca="1">IF(AND('MATRIZ DE RIESGOS '!$Y$18="Muy Alta",'MATRIZ DE RIESGOS '!$AA$18="Leve"),CONCATENATE("R2C",'MATRIZ DE RIESGOS '!$O$18),"")</f>
        <v/>
      </c>
      <c r="M7" s="52" t="str">
        <f>IF(AND('MATRIZ DE RIESGOS '!$Y$19="Muy Alta",'MATRIZ DE RIESGOS '!$AA$19="Leve"),CONCATENATE("R2C",'MATRIZ DE RIESGOS '!$O$19),"")</f>
        <v/>
      </c>
      <c r="N7" s="52" t="str">
        <f>IF(AND('MATRIZ DE RIESGOS '!$Y$20="Muy Alta",'MATRIZ DE RIESGOS '!$AA$20="Leve"),CONCATENATE("R2C",'MATRIZ DE RIESGOS '!$O$20),"")</f>
        <v/>
      </c>
      <c r="O7" s="53" t="str">
        <f>IF(AND('MATRIZ DE RIESGOS '!$Y$21="Muy Alta",'MATRIZ DE RIESGOS '!$AA$21="Leve"),CONCATENATE("R2C",'MATRIZ DE RIESGOS '!$O$21),"")</f>
        <v/>
      </c>
      <c r="P7" s="51" t="str">
        <f ca="1">IF(AND('MATRIZ DE RIESGOS '!$Y$16="Muy Alta",'MATRIZ DE RIESGOS '!$AA$16="Menor"),CONCATENATE("R2C",'MATRIZ DE RIESGOS '!$O$16),"")</f>
        <v/>
      </c>
      <c r="Q7" s="52" t="str">
        <f ca="1">IF(AND('MATRIZ DE RIESGOS '!$Y$17="Muy Alta",'MATRIZ DE RIESGOS '!$AA$17="Menor"),CONCATENATE("R2C",'MATRIZ DE RIESGOS '!$O$17),"")</f>
        <v/>
      </c>
      <c r="R7" s="52" t="str">
        <f ca="1">IF(AND('MATRIZ DE RIESGOS '!$Y$18="Muy Alta",'MATRIZ DE RIESGOS '!$AA$18="Menor"),CONCATENATE("R2C",'MATRIZ DE RIESGOS '!$O$18),"")</f>
        <v/>
      </c>
      <c r="S7" s="52" t="str">
        <f>IF(AND('MATRIZ DE RIESGOS '!$Y$19="Muy Alta",'MATRIZ DE RIESGOS '!$AA$19="Menor"),CONCATENATE("R2C",'MATRIZ DE RIESGOS '!$O$19),"")</f>
        <v/>
      </c>
      <c r="T7" s="52" t="str">
        <f>IF(AND('MATRIZ DE RIESGOS '!$Y$20="Muy Alta",'MATRIZ DE RIESGOS '!$AA$20="Menor"),CONCATENATE("R2C",'MATRIZ DE RIESGOS '!$O$20),"")</f>
        <v/>
      </c>
      <c r="U7" s="53" t="str">
        <f>IF(AND('MATRIZ DE RIESGOS '!$Y$21="Muy Alta",'MATRIZ DE RIESGOS '!$AA$21="Menor"),CONCATENATE("R2C",'MATRIZ DE RIESGOS '!$O$21),"")</f>
        <v/>
      </c>
      <c r="V7" s="51" t="str">
        <f ca="1">IF(AND('MATRIZ DE RIESGOS '!$Y$16="Muy Alta",'MATRIZ DE RIESGOS '!$AA$16="Moderado"),CONCATENATE("R2C",'MATRIZ DE RIESGOS '!$O$16),"")</f>
        <v/>
      </c>
      <c r="W7" s="52" t="str">
        <f ca="1">IF(AND('MATRIZ DE RIESGOS '!$Y$17="Muy Alta",'MATRIZ DE RIESGOS '!$AA$17="Moderado"),CONCATENATE("R2C",'MATRIZ DE RIESGOS '!$O$17),"")</f>
        <v/>
      </c>
      <c r="X7" s="52" t="str">
        <f ca="1">IF(AND('MATRIZ DE RIESGOS '!$Y$18="Muy Alta",'MATRIZ DE RIESGOS '!$AA$18="Moderado"),CONCATENATE("R2C",'MATRIZ DE RIESGOS '!$O$18),"")</f>
        <v/>
      </c>
      <c r="Y7" s="52" t="str">
        <f>IF(AND('MATRIZ DE RIESGOS '!$Y$19="Muy Alta",'MATRIZ DE RIESGOS '!$AA$19="Moderado"),CONCATENATE("R2C",'MATRIZ DE RIESGOS '!$O$19),"")</f>
        <v/>
      </c>
      <c r="Z7" s="52" t="str">
        <f>IF(AND('MATRIZ DE RIESGOS '!$Y$20="Muy Alta",'MATRIZ DE RIESGOS '!$AA$20="Moderado"),CONCATENATE("R2C",'MATRIZ DE RIESGOS '!$O$20),"")</f>
        <v/>
      </c>
      <c r="AA7" s="53" t="str">
        <f>IF(AND('MATRIZ DE RIESGOS '!$Y$21="Muy Alta",'MATRIZ DE RIESGOS '!$AA$21="Moderado"),CONCATENATE("R2C",'MATRIZ DE RIESGOS '!$O$21),"")</f>
        <v/>
      </c>
      <c r="AB7" s="51" t="str">
        <f ca="1">IF(AND('MATRIZ DE RIESGOS '!$Y$16="Muy Alta",'MATRIZ DE RIESGOS '!$AA$16="Mayor"),CONCATENATE("R2C",'MATRIZ DE RIESGOS '!$O$16),"")</f>
        <v/>
      </c>
      <c r="AC7" s="52" t="str">
        <f ca="1">IF(AND('MATRIZ DE RIESGOS '!$Y$17="Muy Alta",'MATRIZ DE RIESGOS '!$AA$17="Mayor"),CONCATENATE("R2C",'MATRIZ DE RIESGOS '!$O$17),"")</f>
        <v/>
      </c>
      <c r="AD7" s="52" t="str">
        <f ca="1">IF(AND('MATRIZ DE RIESGOS '!$Y$18="Muy Alta",'MATRIZ DE RIESGOS '!$AA$18="Mayor"),CONCATENATE("R2C",'MATRIZ DE RIESGOS '!$O$18),"")</f>
        <v/>
      </c>
      <c r="AE7" s="52" t="str">
        <f>IF(AND('MATRIZ DE RIESGOS '!$Y$19="Muy Alta",'MATRIZ DE RIESGOS '!$AA$19="Mayor"),CONCATENATE("R2C",'MATRIZ DE RIESGOS '!$O$19),"")</f>
        <v/>
      </c>
      <c r="AF7" s="52" t="str">
        <f>IF(AND('MATRIZ DE RIESGOS '!$Y$20="Muy Alta",'MATRIZ DE RIESGOS '!$AA$20="Mayor"),CONCATENATE("R2C",'MATRIZ DE RIESGOS '!$O$20),"")</f>
        <v/>
      </c>
      <c r="AG7" s="53" t="str">
        <f>IF(AND('MATRIZ DE RIESGOS '!$Y$21="Muy Alta",'MATRIZ DE RIESGOS '!$AA$21="Mayor"),CONCATENATE("R2C",'MATRIZ DE RIESGOS '!$O$21),"")</f>
        <v/>
      </c>
      <c r="AH7" s="54" t="str">
        <f ca="1">IF(AND('MATRIZ DE RIESGOS '!$Y$16="Muy Alta",'MATRIZ DE RIESGOS '!$AA$16="Catastrófico"),CONCATENATE("R2C",'MATRIZ DE RIESGOS '!$O$16),"")</f>
        <v/>
      </c>
      <c r="AI7" s="55" t="str">
        <f ca="1">IF(AND('MATRIZ DE RIESGOS '!$Y$17="Muy Alta",'MATRIZ DE RIESGOS '!$AA$17="Catastrófico"),CONCATENATE("R2C",'MATRIZ DE RIESGOS '!$O$17),"")</f>
        <v/>
      </c>
      <c r="AJ7" s="55" t="str">
        <f ca="1">IF(AND('MATRIZ DE RIESGOS '!$Y$18="Muy Alta",'MATRIZ DE RIESGOS '!$AA$18="Catastrófico"),CONCATENATE("R2C",'MATRIZ DE RIESGOS '!$O$18),"")</f>
        <v/>
      </c>
      <c r="AK7" s="55" t="str">
        <f>IF(AND('MATRIZ DE RIESGOS '!$Y$19="Muy Alta",'MATRIZ DE RIESGOS '!$AA$19="Catastrófico"),CONCATENATE("R2C",'MATRIZ DE RIESGOS '!$O$19),"")</f>
        <v/>
      </c>
      <c r="AL7" s="55" t="str">
        <f>IF(AND('MATRIZ DE RIESGOS '!$Y$20="Muy Alta",'MATRIZ DE RIESGOS '!$AA$20="Catastrófico"),CONCATENATE("R2C",'MATRIZ DE RIESGOS '!$O$20),"")</f>
        <v/>
      </c>
      <c r="AM7" s="56" t="str">
        <f>IF(AND('MATRIZ DE RIESGOS '!$Y$21="Muy Alta",'MATRIZ DE RIESGOS '!$AA$21="Catastrófico"),CONCATENATE("R2C",'MATRIZ DE RIESGOS '!$O$21),"")</f>
        <v/>
      </c>
      <c r="AN7" s="1"/>
      <c r="AO7" s="178"/>
      <c r="AP7" s="147"/>
      <c r="AQ7" s="147"/>
      <c r="AR7" s="147"/>
      <c r="AS7" s="147"/>
      <c r="AT7" s="148"/>
      <c r="AU7" s="1"/>
      <c r="AV7" s="1"/>
      <c r="AW7" s="1"/>
      <c r="AX7" s="1"/>
      <c r="AY7" s="1"/>
      <c r="AZ7" s="1"/>
      <c r="BA7" s="1"/>
      <c r="BB7" s="1"/>
      <c r="BC7" s="1"/>
      <c r="BD7" s="1"/>
      <c r="BE7" s="1"/>
      <c r="BF7" s="1"/>
      <c r="BG7" s="1"/>
      <c r="BH7" s="1"/>
      <c r="BI7" s="1"/>
    </row>
    <row r="8" spans="1:61" ht="15" customHeight="1" x14ac:dyDescent="0.25">
      <c r="A8" s="1"/>
      <c r="B8" s="248"/>
      <c r="C8" s="147"/>
      <c r="D8" s="148"/>
      <c r="E8" s="178"/>
      <c r="F8" s="147"/>
      <c r="G8" s="147"/>
      <c r="H8" s="147"/>
      <c r="I8" s="148"/>
      <c r="J8" s="51" t="str">
        <f ca="1">IF(AND('MATRIZ DE RIESGOS '!$Y$22="Muy Alta",'MATRIZ DE RIESGOS '!$AA$22="Leve"),CONCATENATE("R3C",'MATRIZ DE RIESGOS '!$O$22),"")</f>
        <v/>
      </c>
      <c r="K8" s="52" t="str">
        <f ca="1">IF(AND('MATRIZ DE RIESGOS '!$Y$23="Muy Alta",'MATRIZ DE RIESGOS '!$AA$23="Leve"),CONCATENATE("R3C",'MATRIZ DE RIESGOS '!$O$23),"")</f>
        <v/>
      </c>
      <c r="L8" s="52" t="str">
        <f ca="1">IF(AND('MATRIZ DE RIESGOS '!$Y$24="Muy Alta",'MATRIZ DE RIESGOS '!$AA$24="Leve"),CONCATENATE("R3C",'MATRIZ DE RIESGOS '!$O$24),"")</f>
        <v/>
      </c>
      <c r="M8" s="52" t="str">
        <f>IF(AND('MATRIZ DE RIESGOS '!$Y$25="Muy Alta",'MATRIZ DE RIESGOS '!$AA$25="Leve"),CONCATENATE("R3C",'MATRIZ DE RIESGOS '!$O$25),"")</f>
        <v/>
      </c>
      <c r="N8" s="52" t="str">
        <f>IF(AND('MATRIZ DE RIESGOS '!$Y$26="Muy Alta",'MATRIZ DE RIESGOS '!$AA$26="Leve"),CONCATENATE("R3C",'MATRIZ DE RIESGOS '!$O$26),"")</f>
        <v/>
      </c>
      <c r="O8" s="53" t="str">
        <f>IF(AND('MATRIZ DE RIESGOS '!$Y$27="Muy Alta",'MATRIZ DE RIESGOS '!$AA$27="Leve"),CONCATENATE("R3C",'MATRIZ DE RIESGOS '!$O$27),"")</f>
        <v/>
      </c>
      <c r="P8" s="51" t="str">
        <f ca="1">IF(AND('MATRIZ DE RIESGOS '!$Y$22="Muy Alta",'MATRIZ DE RIESGOS '!$AA$22="Menor"),CONCATENATE("R3C",'MATRIZ DE RIESGOS '!$O$22),"")</f>
        <v/>
      </c>
      <c r="Q8" s="52" t="str">
        <f ca="1">IF(AND('MATRIZ DE RIESGOS '!$Y$23="Muy Alta",'MATRIZ DE RIESGOS '!$AA$23="Menor"),CONCATENATE("R3C",'MATRIZ DE RIESGOS '!$O$23),"")</f>
        <v/>
      </c>
      <c r="R8" s="52" t="str">
        <f ca="1">IF(AND('MATRIZ DE RIESGOS '!$Y$24="Muy Alta",'MATRIZ DE RIESGOS '!$AA$24="Menor"),CONCATENATE("R3C",'MATRIZ DE RIESGOS '!$O$24),"")</f>
        <v/>
      </c>
      <c r="S8" s="52" t="str">
        <f>IF(AND('MATRIZ DE RIESGOS '!$Y$25="Muy Alta",'MATRIZ DE RIESGOS '!$AA$25="Menor"),CONCATENATE("R3C",'MATRIZ DE RIESGOS '!$O$25),"")</f>
        <v/>
      </c>
      <c r="T8" s="52" t="str">
        <f>IF(AND('MATRIZ DE RIESGOS '!$Y$26="Muy Alta",'MATRIZ DE RIESGOS '!$AA$26="Menor"),CONCATENATE("R3C",'MATRIZ DE RIESGOS '!$O$26),"")</f>
        <v/>
      </c>
      <c r="U8" s="53" t="str">
        <f>IF(AND('MATRIZ DE RIESGOS '!$Y$27="Muy Alta",'MATRIZ DE RIESGOS '!$AA$27="Menor"),CONCATENATE("R3C",'MATRIZ DE RIESGOS '!$O$27),"")</f>
        <v/>
      </c>
      <c r="V8" s="51" t="str">
        <f ca="1">IF(AND('MATRIZ DE RIESGOS '!$Y$22="Muy Alta",'MATRIZ DE RIESGOS '!$AA$22="Moderado"),CONCATENATE("R3C",'MATRIZ DE RIESGOS '!$O$22),"")</f>
        <v/>
      </c>
      <c r="W8" s="52" t="str">
        <f ca="1">IF(AND('MATRIZ DE RIESGOS '!$Y$23="Muy Alta",'MATRIZ DE RIESGOS '!$AA$23="Moderado"),CONCATENATE("R3C",'MATRIZ DE RIESGOS '!$O$23),"")</f>
        <v/>
      </c>
      <c r="X8" s="52" t="str">
        <f ca="1">IF(AND('MATRIZ DE RIESGOS '!$Y$24="Muy Alta",'MATRIZ DE RIESGOS '!$AA$24="Moderado"),CONCATENATE("R3C",'MATRIZ DE RIESGOS '!$O$24),"")</f>
        <v/>
      </c>
      <c r="Y8" s="52" t="str">
        <f>IF(AND('MATRIZ DE RIESGOS '!$Y$25="Muy Alta",'MATRIZ DE RIESGOS '!$AA$25="Moderado"),CONCATENATE("R3C",'MATRIZ DE RIESGOS '!$O$25),"")</f>
        <v/>
      </c>
      <c r="Z8" s="52" t="str">
        <f>IF(AND('MATRIZ DE RIESGOS '!$Y$26="Muy Alta",'MATRIZ DE RIESGOS '!$AA$26="Moderado"),CONCATENATE("R3C",'MATRIZ DE RIESGOS '!$O$26),"")</f>
        <v/>
      </c>
      <c r="AA8" s="53" t="str">
        <f>IF(AND('MATRIZ DE RIESGOS '!$Y$27="Muy Alta",'MATRIZ DE RIESGOS '!$AA$27="Moderado"),CONCATENATE("R3C",'MATRIZ DE RIESGOS '!$O$27),"")</f>
        <v/>
      </c>
      <c r="AB8" s="51" t="str">
        <f ca="1">IF(AND('MATRIZ DE RIESGOS '!$Y$22="Muy Alta",'MATRIZ DE RIESGOS '!$AA$22="Mayor"),CONCATENATE("R3C",'MATRIZ DE RIESGOS '!$O$22),"")</f>
        <v/>
      </c>
      <c r="AC8" s="52" t="str">
        <f ca="1">IF(AND('MATRIZ DE RIESGOS '!$Y$23="Muy Alta",'MATRIZ DE RIESGOS '!$AA$23="Mayor"),CONCATENATE("R3C",'MATRIZ DE RIESGOS '!$O$23),"")</f>
        <v/>
      </c>
      <c r="AD8" s="52" t="str">
        <f ca="1">IF(AND('MATRIZ DE RIESGOS '!$Y$24="Muy Alta",'MATRIZ DE RIESGOS '!$AA$24="Mayor"),CONCATENATE("R3C",'MATRIZ DE RIESGOS '!$O$24),"")</f>
        <v/>
      </c>
      <c r="AE8" s="52" t="str">
        <f>IF(AND('MATRIZ DE RIESGOS '!$Y$25="Muy Alta",'MATRIZ DE RIESGOS '!$AA$25="Mayor"),CONCATENATE("R3C",'MATRIZ DE RIESGOS '!$O$25),"")</f>
        <v/>
      </c>
      <c r="AF8" s="52" t="str">
        <f>IF(AND('MATRIZ DE RIESGOS '!$Y$26="Muy Alta",'MATRIZ DE RIESGOS '!$AA$26="Mayor"),CONCATENATE("R3C",'MATRIZ DE RIESGOS '!$O$26),"")</f>
        <v/>
      </c>
      <c r="AG8" s="53" t="str">
        <f>IF(AND('MATRIZ DE RIESGOS '!$Y$27="Muy Alta",'MATRIZ DE RIESGOS '!$AA$27="Mayor"),CONCATENATE("R3C",'MATRIZ DE RIESGOS '!$O$27),"")</f>
        <v/>
      </c>
      <c r="AH8" s="54" t="str">
        <f ca="1">IF(AND('MATRIZ DE RIESGOS '!$Y$22="Muy Alta",'MATRIZ DE RIESGOS '!$AA$22="Catastrófico"),CONCATENATE("R3C",'MATRIZ DE RIESGOS '!$O$22),"")</f>
        <v/>
      </c>
      <c r="AI8" s="55" t="str">
        <f ca="1">IF(AND('MATRIZ DE RIESGOS '!$Y$23="Muy Alta",'MATRIZ DE RIESGOS '!$AA$23="Catastrófico"),CONCATENATE("R3C",'MATRIZ DE RIESGOS '!$O$23),"")</f>
        <v/>
      </c>
      <c r="AJ8" s="55" t="str">
        <f ca="1">IF(AND('MATRIZ DE RIESGOS '!$Y$24="Muy Alta",'MATRIZ DE RIESGOS '!$AA$24="Catastrófico"),CONCATENATE("R3C",'MATRIZ DE RIESGOS '!$O$24),"")</f>
        <v/>
      </c>
      <c r="AK8" s="55" t="str">
        <f>IF(AND('MATRIZ DE RIESGOS '!$Y$25="Muy Alta",'MATRIZ DE RIESGOS '!$AA$25="Catastrófico"),CONCATENATE("R3C",'MATRIZ DE RIESGOS '!$O$25),"")</f>
        <v/>
      </c>
      <c r="AL8" s="55" t="str">
        <f>IF(AND('MATRIZ DE RIESGOS '!$Y$26="Muy Alta",'MATRIZ DE RIESGOS '!$AA$26="Catastrófico"),CONCATENATE("R3C",'MATRIZ DE RIESGOS '!$O$26),"")</f>
        <v/>
      </c>
      <c r="AM8" s="56" t="str">
        <f>IF(AND('MATRIZ DE RIESGOS '!$Y$27="Muy Alta",'MATRIZ DE RIESGOS '!$AA$27="Catastrófico"),CONCATENATE("R3C",'MATRIZ DE RIESGOS '!$O$27),"")</f>
        <v/>
      </c>
      <c r="AN8" s="1"/>
      <c r="AO8" s="178"/>
      <c r="AP8" s="147"/>
      <c r="AQ8" s="147"/>
      <c r="AR8" s="147"/>
      <c r="AS8" s="147"/>
      <c r="AT8" s="148"/>
      <c r="AU8" s="1"/>
      <c r="AV8" s="1"/>
      <c r="AW8" s="1"/>
      <c r="AX8" s="1"/>
      <c r="AY8" s="1"/>
      <c r="AZ8" s="1"/>
      <c r="BA8" s="1"/>
      <c r="BB8" s="1"/>
      <c r="BC8" s="1"/>
      <c r="BD8" s="1"/>
      <c r="BE8" s="1"/>
      <c r="BF8" s="1"/>
      <c r="BG8" s="1"/>
      <c r="BH8" s="1"/>
      <c r="BI8" s="1"/>
    </row>
    <row r="9" spans="1:61" ht="15" customHeight="1" x14ac:dyDescent="0.25">
      <c r="A9" s="1"/>
      <c r="B9" s="248"/>
      <c r="C9" s="147"/>
      <c r="D9" s="148"/>
      <c r="E9" s="178"/>
      <c r="F9" s="147"/>
      <c r="G9" s="147"/>
      <c r="H9" s="147"/>
      <c r="I9" s="148"/>
      <c r="J9" s="51" t="str">
        <f>IF(AND('MATRIZ DE RIESGOS '!$Y$28="Muy Alta",'MATRIZ DE RIESGOS '!$AA$28="Leve"),CONCATENATE("R4C",'MATRIZ DE RIESGOS '!$O$28),"")</f>
        <v/>
      </c>
      <c r="K9" s="52" t="str">
        <f>IF(AND('MATRIZ DE RIESGOS '!$Y$29="Muy Alta",'MATRIZ DE RIESGOS '!$AA$29="Leve"),CONCATENATE("R4C",'MATRIZ DE RIESGOS '!$O$29),"")</f>
        <v/>
      </c>
      <c r="L9" s="52" t="str">
        <f>IF(AND('MATRIZ DE RIESGOS '!$Y$30="Muy Alta",'MATRIZ DE RIESGOS '!$AA$30="Leve"),CONCATENATE("R4C",'MATRIZ DE RIESGOS '!$O$30),"")</f>
        <v/>
      </c>
      <c r="M9" s="52" t="str">
        <f>IF(AND('MATRIZ DE RIESGOS '!$Y$31="Muy Alta",'MATRIZ DE RIESGOS '!$AA$31="Leve"),CONCATENATE("R4C",'MATRIZ DE RIESGOS '!$O$31),"")</f>
        <v/>
      </c>
      <c r="N9" s="52" t="str">
        <f>IF(AND('MATRIZ DE RIESGOS '!$Y$32="Muy Alta",'MATRIZ DE RIESGOS '!$AA$32="Leve"),CONCATENATE("R4C",'MATRIZ DE RIESGOS '!$O$32),"")</f>
        <v/>
      </c>
      <c r="O9" s="53" t="str">
        <f>IF(AND('MATRIZ DE RIESGOS '!$Y$33="Muy Alta",'MATRIZ DE RIESGOS '!$AA$33="Leve"),CONCATENATE("R4C",'MATRIZ DE RIESGOS '!$O$33),"")</f>
        <v/>
      </c>
      <c r="P9" s="51" t="str">
        <f>IF(AND('MATRIZ DE RIESGOS '!$Y$28="Muy Alta",'MATRIZ DE RIESGOS '!$AA$28="Menor"),CONCATENATE("R4C",'MATRIZ DE RIESGOS '!$O$28),"")</f>
        <v/>
      </c>
      <c r="Q9" s="52" t="str">
        <f>IF(AND('MATRIZ DE RIESGOS '!$Y$29="Muy Alta",'MATRIZ DE RIESGOS '!$AA$29="Menor"),CONCATENATE("R4C",'MATRIZ DE RIESGOS '!$O$29),"")</f>
        <v/>
      </c>
      <c r="R9" s="52" t="str">
        <f>IF(AND('MATRIZ DE RIESGOS '!$Y$30="Muy Alta",'MATRIZ DE RIESGOS '!$AA$30="Menor"),CONCATENATE("R4C",'MATRIZ DE RIESGOS '!$O$30),"")</f>
        <v/>
      </c>
      <c r="S9" s="52" t="str">
        <f>IF(AND('MATRIZ DE RIESGOS '!$Y$31="Muy Alta",'MATRIZ DE RIESGOS '!$AA$31="Menor"),CONCATENATE("R4C",'MATRIZ DE RIESGOS '!$O$31),"")</f>
        <v/>
      </c>
      <c r="T9" s="52" t="str">
        <f>IF(AND('MATRIZ DE RIESGOS '!$Y$32="Muy Alta",'MATRIZ DE RIESGOS '!$AA$32="Menor"),CONCATENATE("R4C",'MATRIZ DE RIESGOS '!$O$32),"")</f>
        <v/>
      </c>
      <c r="U9" s="53" t="str">
        <f>IF(AND('MATRIZ DE RIESGOS '!$Y$33="Muy Alta",'MATRIZ DE RIESGOS '!$AA$33="Menor"),CONCATENATE("R4C",'MATRIZ DE RIESGOS '!$O$33),"")</f>
        <v/>
      </c>
      <c r="V9" s="51" t="str">
        <f>IF(AND('MATRIZ DE RIESGOS '!$Y$28="Muy Alta",'MATRIZ DE RIESGOS '!$AA$28="Moderado"),CONCATENATE("R4C",'MATRIZ DE RIESGOS '!$O$28),"")</f>
        <v/>
      </c>
      <c r="W9" s="52" t="str">
        <f>IF(AND('MATRIZ DE RIESGOS '!$Y$29="Muy Alta",'MATRIZ DE RIESGOS '!$AA$29="Moderado"),CONCATENATE("R4C",'MATRIZ DE RIESGOS '!$O$29),"")</f>
        <v/>
      </c>
      <c r="X9" s="52" t="str">
        <f>IF(AND('MATRIZ DE RIESGOS '!$Y$30="Muy Alta",'MATRIZ DE RIESGOS '!$AA$30="Moderado"),CONCATENATE("R4C",'MATRIZ DE RIESGOS '!$O$30),"")</f>
        <v/>
      </c>
      <c r="Y9" s="52" t="str">
        <f>IF(AND('MATRIZ DE RIESGOS '!$Y$31="Muy Alta",'MATRIZ DE RIESGOS '!$AA$31="Moderado"),CONCATENATE("R4C",'MATRIZ DE RIESGOS '!$O$31),"")</f>
        <v/>
      </c>
      <c r="Z9" s="52" t="str">
        <f>IF(AND('MATRIZ DE RIESGOS '!$Y$32="Muy Alta",'MATRIZ DE RIESGOS '!$AA$32="Moderado"),CONCATENATE("R4C",'MATRIZ DE RIESGOS '!$O$32),"")</f>
        <v/>
      </c>
      <c r="AA9" s="53" t="str">
        <f>IF(AND('MATRIZ DE RIESGOS '!$Y$33="Muy Alta",'MATRIZ DE RIESGOS '!$AA$33="Moderado"),CONCATENATE("R4C",'MATRIZ DE RIESGOS '!$O$33),"")</f>
        <v/>
      </c>
      <c r="AB9" s="51" t="str">
        <f>IF(AND('MATRIZ DE RIESGOS '!$Y$28="Muy Alta",'MATRIZ DE RIESGOS '!$AA$28="Mayor"),CONCATENATE("R4C",'MATRIZ DE RIESGOS '!$O$28),"")</f>
        <v/>
      </c>
      <c r="AC9" s="52" t="str">
        <f>IF(AND('MATRIZ DE RIESGOS '!$Y$29="Muy Alta",'MATRIZ DE RIESGOS '!$AA$29="Mayor"),CONCATENATE("R4C",'MATRIZ DE RIESGOS '!$O$29),"")</f>
        <v/>
      </c>
      <c r="AD9" s="52" t="str">
        <f>IF(AND('MATRIZ DE RIESGOS '!$Y$30="Muy Alta",'MATRIZ DE RIESGOS '!$AA$30="Mayor"),CONCATENATE("R4C",'MATRIZ DE RIESGOS '!$O$30),"")</f>
        <v/>
      </c>
      <c r="AE9" s="52" t="str">
        <f>IF(AND('MATRIZ DE RIESGOS '!$Y$31="Muy Alta",'MATRIZ DE RIESGOS '!$AA$31="Mayor"),CONCATENATE("R4C",'MATRIZ DE RIESGOS '!$O$31),"")</f>
        <v/>
      </c>
      <c r="AF9" s="52" t="str">
        <f>IF(AND('MATRIZ DE RIESGOS '!$Y$32="Muy Alta",'MATRIZ DE RIESGOS '!$AA$32="Mayor"),CONCATENATE("R4C",'MATRIZ DE RIESGOS '!$O$32),"")</f>
        <v/>
      </c>
      <c r="AG9" s="53" t="str">
        <f>IF(AND('MATRIZ DE RIESGOS '!$Y$33="Muy Alta",'MATRIZ DE RIESGOS '!$AA$33="Mayor"),CONCATENATE("R4C",'MATRIZ DE RIESGOS '!$O$33),"")</f>
        <v/>
      </c>
      <c r="AH9" s="54" t="str">
        <f>IF(AND('MATRIZ DE RIESGOS '!$Y$28="Muy Alta",'MATRIZ DE RIESGOS '!$AA$28="Catastrófico"),CONCATENATE("R4C",'MATRIZ DE RIESGOS '!$O$28),"")</f>
        <v/>
      </c>
      <c r="AI9" s="55" t="str">
        <f>IF(AND('MATRIZ DE RIESGOS '!$Y$29="Muy Alta",'MATRIZ DE RIESGOS '!$AA$29="Catastrófico"),CONCATENATE("R4C",'MATRIZ DE RIESGOS '!$O$29),"")</f>
        <v/>
      </c>
      <c r="AJ9" s="55" t="str">
        <f>IF(AND('MATRIZ DE RIESGOS '!$Y$30="Muy Alta",'MATRIZ DE RIESGOS '!$AA$30="Catastrófico"),CONCATENATE("R4C",'MATRIZ DE RIESGOS '!$O$30),"")</f>
        <v/>
      </c>
      <c r="AK9" s="55" t="str">
        <f>IF(AND('MATRIZ DE RIESGOS '!$Y$31="Muy Alta",'MATRIZ DE RIESGOS '!$AA$31="Catastrófico"),CONCATENATE("R4C",'MATRIZ DE RIESGOS '!$O$31),"")</f>
        <v/>
      </c>
      <c r="AL9" s="55" t="str">
        <f>IF(AND('MATRIZ DE RIESGOS '!$Y$32="Muy Alta",'MATRIZ DE RIESGOS '!$AA$32="Catastrófico"),CONCATENATE("R4C",'MATRIZ DE RIESGOS '!$O$32),"")</f>
        <v/>
      </c>
      <c r="AM9" s="56" t="str">
        <f>IF(AND('MATRIZ DE RIESGOS '!$Y$33="Muy Alta",'MATRIZ DE RIESGOS '!$AA$33="Catastrófico"),CONCATENATE("R4C",'MATRIZ DE RIESGOS '!$O$33),"")</f>
        <v/>
      </c>
      <c r="AN9" s="1"/>
      <c r="AO9" s="178"/>
      <c r="AP9" s="147"/>
      <c r="AQ9" s="147"/>
      <c r="AR9" s="147"/>
      <c r="AS9" s="147"/>
      <c r="AT9" s="148"/>
      <c r="AU9" s="1"/>
      <c r="AV9" s="1"/>
      <c r="AW9" s="1"/>
      <c r="AX9" s="1"/>
      <c r="AY9" s="1"/>
      <c r="AZ9" s="1"/>
      <c r="BA9" s="1"/>
      <c r="BB9" s="1"/>
      <c r="BC9" s="1"/>
      <c r="BD9" s="1"/>
      <c r="BE9" s="1"/>
      <c r="BF9" s="1"/>
      <c r="BG9" s="1"/>
      <c r="BH9" s="1"/>
      <c r="BI9" s="1"/>
    </row>
    <row r="10" spans="1:61" ht="15" customHeight="1" x14ac:dyDescent="0.25">
      <c r="A10" s="1"/>
      <c r="B10" s="248"/>
      <c r="C10" s="147"/>
      <c r="D10" s="148"/>
      <c r="E10" s="178"/>
      <c r="F10" s="147"/>
      <c r="G10" s="147"/>
      <c r="H10" s="147"/>
      <c r="I10" s="148"/>
      <c r="J10" s="51" t="str">
        <f>IF(AND('MATRIZ DE RIESGOS '!$Y$34="Muy Alta",'MATRIZ DE RIESGOS '!$AA$34="Leve"),CONCATENATE("R5C",'MATRIZ DE RIESGOS '!$O$34),"")</f>
        <v/>
      </c>
      <c r="K10" s="52" t="str">
        <f>IF(AND('MATRIZ DE RIESGOS '!$Y$35="Muy Alta",'MATRIZ DE RIESGOS '!$AA$35="Leve"),CONCATENATE("R5C",'MATRIZ DE RIESGOS '!$O$35),"")</f>
        <v/>
      </c>
      <c r="L10" s="52" t="str">
        <f>IF(AND('MATRIZ DE RIESGOS '!$Y$36="Muy Alta",'MATRIZ DE RIESGOS '!$AA$36="Leve"),CONCATENATE("R5C",'MATRIZ DE RIESGOS '!$O$36),"")</f>
        <v/>
      </c>
      <c r="M10" s="52" t="str">
        <f>IF(AND('MATRIZ DE RIESGOS '!$Y$37="Muy Alta",'MATRIZ DE RIESGOS '!$AA$37="Leve"),CONCATENATE("R5C",'MATRIZ DE RIESGOS '!$O$37),"")</f>
        <v/>
      </c>
      <c r="N10" s="52" t="str">
        <f>IF(AND('MATRIZ DE RIESGOS '!$Y$38="Muy Alta",'MATRIZ DE RIESGOS '!$AA$38="Leve"),CONCATENATE("R5C",'MATRIZ DE RIESGOS '!$O$38),"")</f>
        <v/>
      </c>
      <c r="O10" s="53" t="str">
        <f>IF(AND('MATRIZ DE RIESGOS '!$Y$39="Muy Alta",'MATRIZ DE RIESGOS '!$AA$39="Leve"),CONCATENATE("R5C",'MATRIZ DE RIESGOS '!$O$39),"")</f>
        <v/>
      </c>
      <c r="P10" s="51" t="str">
        <f>IF(AND('MATRIZ DE RIESGOS '!$Y$34="Muy Alta",'MATRIZ DE RIESGOS '!$AA$34="Menor"),CONCATENATE("R5C",'MATRIZ DE RIESGOS '!$O$34),"")</f>
        <v/>
      </c>
      <c r="Q10" s="52" t="str">
        <f>IF(AND('MATRIZ DE RIESGOS '!$Y$35="Muy Alta",'MATRIZ DE RIESGOS '!$AA$35="Menor"),CONCATENATE("R5C",'MATRIZ DE RIESGOS '!$O$35),"")</f>
        <v/>
      </c>
      <c r="R10" s="52" t="str">
        <f>IF(AND('MATRIZ DE RIESGOS '!$Y$36="Muy Alta",'MATRIZ DE RIESGOS '!$AA$36="Menor"),CONCATENATE("R5C",'MATRIZ DE RIESGOS '!$O$36),"")</f>
        <v/>
      </c>
      <c r="S10" s="52" t="str">
        <f>IF(AND('MATRIZ DE RIESGOS '!$Y$37="Muy Alta",'MATRIZ DE RIESGOS '!$AA$37="Menor"),CONCATENATE("R5C",'MATRIZ DE RIESGOS '!$O$37),"")</f>
        <v/>
      </c>
      <c r="T10" s="52" t="str">
        <f>IF(AND('MATRIZ DE RIESGOS '!$Y$38="Muy Alta",'MATRIZ DE RIESGOS '!$AA$38="Menor"),CONCATENATE("R5C",'MATRIZ DE RIESGOS '!$O$38),"")</f>
        <v/>
      </c>
      <c r="U10" s="53" t="str">
        <f>IF(AND('MATRIZ DE RIESGOS '!$Y$39="Muy Alta",'MATRIZ DE RIESGOS '!$AA$39="Menor"),CONCATENATE("R5C",'MATRIZ DE RIESGOS '!$O$39),"")</f>
        <v/>
      </c>
      <c r="V10" s="51" t="str">
        <f>IF(AND('MATRIZ DE RIESGOS '!$Y$34="Muy Alta",'MATRIZ DE RIESGOS '!$AA$34="Moderado"),CONCATENATE("R5C",'MATRIZ DE RIESGOS '!$O$34),"")</f>
        <v/>
      </c>
      <c r="W10" s="52" t="str">
        <f>IF(AND('MATRIZ DE RIESGOS '!$Y$35="Muy Alta",'MATRIZ DE RIESGOS '!$AA$35="Moderado"),CONCATENATE("R5C",'MATRIZ DE RIESGOS '!$O$35),"")</f>
        <v/>
      </c>
      <c r="X10" s="52" t="str">
        <f>IF(AND('MATRIZ DE RIESGOS '!$Y$36="Muy Alta",'MATRIZ DE RIESGOS '!$AA$36="Moderado"),CONCATENATE("R5C",'MATRIZ DE RIESGOS '!$O$36),"")</f>
        <v/>
      </c>
      <c r="Y10" s="52" t="str">
        <f>IF(AND('MATRIZ DE RIESGOS '!$Y$37="Muy Alta",'MATRIZ DE RIESGOS '!$AA$37="Moderado"),CONCATENATE("R5C",'MATRIZ DE RIESGOS '!$O$37),"")</f>
        <v/>
      </c>
      <c r="Z10" s="52" t="str">
        <f>IF(AND('MATRIZ DE RIESGOS '!$Y$38="Muy Alta",'MATRIZ DE RIESGOS '!$AA$38="Moderado"),CONCATENATE("R5C",'MATRIZ DE RIESGOS '!$O$38),"")</f>
        <v/>
      </c>
      <c r="AA10" s="53" t="str">
        <f>IF(AND('MATRIZ DE RIESGOS '!$Y$39="Muy Alta",'MATRIZ DE RIESGOS '!$AA$39="Moderado"),CONCATENATE("R5C",'MATRIZ DE RIESGOS '!$O$39),"")</f>
        <v/>
      </c>
      <c r="AB10" s="51" t="str">
        <f>IF(AND('MATRIZ DE RIESGOS '!$Y$34="Muy Alta",'MATRIZ DE RIESGOS '!$AA$34="Mayor"),CONCATENATE("R5C",'MATRIZ DE RIESGOS '!$O$34),"")</f>
        <v/>
      </c>
      <c r="AC10" s="52" t="str">
        <f>IF(AND('MATRIZ DE RIESGOS '!$Y$35="Muy Alta",'MATRIZ DE RIESGOS '!$AA$35="Mayor"),CONCATENATE("R5C",'MATRIZ DE RIESGOS '!$O$35),"")</f>
        <v/>
      </c>
      <c r="AD10" s="52" t="str">
        <f>IF(AND('MATRIZ DE RIESGOS '!$Y$36="Muy Alta",'MATRIZ DE RIESGOS '!$AA$36="Mayor"),CONCATENATE("R5C",'MATRIZ DE RIESGOS '!$O$36),"")</f>
        <v/>
      </c>
      <c r="AE10" s="52" t="str">
        <f>IF(AND('MATRIZ DE RIESGOS '!$Y$37="Muy Alta",'MATRIZ DE RIESGOS '!$AA$37="Mayor"),CONCATENATE("R5C",'MATRIZ DE RIESGOS '!$O$37),"")</f>
        <v/>
      </c>
      <c r="AF10" s="52" t="str">
        <f>IF(AND('MATRIZ DE RIESGOS '!$Y$38="Muy Alta",'MATRIZ DE RIESGOS '!$AA$38="Mayor"),CONCATENATE("R5C",'MATRIZ DE RIESGOS '!$O$38),"")</f>
        <v/>
      </c>
      <c r="AG10" s="53" t="str">
        <f>IF(AND('MATRIZ DE RIESGOS '!$Y$39="Muy Alta",'MATRIZ DE RIESGOS '!$AA$39="Mayor"),CONCATENATE("R5C",'MATRIZ DE RIESGOS '!$O$39),"")</f>
        <v/>
      </c>
      <c r="AH10" s="54" t="str">
        <f>IF(AND('MATRIZ DE RIESGOS '!$Y$34="Muy Alta",'MATRIZ DE RIESGOS '!$AA$34="Catastrófico"),CONCATENATE("R5C",'MATRIZ DE RIESGOS '!$O$34),"")</f>
        <v/>
      </c>
      <c r="AI10" s="55" t="str">
        <f>IF(AND('MATRIZ DE RIESGOS '!$Y$35="Muy Alta",'MATRIZ DE RIESGOS '!$AA$35="Catastrófico"),CONCATENATE("R5C",'MATRIZ DE RIESGOS '!$O$35),"")</f>
        <v/>
      </c>
      <c r="AJ10" s="55" t="str">
        <f>IF(AND('MATRIZ DE RIESGOS '!$Y$36="Muy Alta",'MATRIZ DE RIESGOS '!$AA$36="Catastrófico"),CONCATENATE("R5C",'MATRIZ DE RIESGOS '!$O$36),"")</f>
        <v/>
      </c>
      <c r="AK10" s="55" t="str">
        <f>IF(AND('MATRIZ DE RIESGOS '!$Y$37="Muy Alta",'MATRIZ DE RIESGOS '!$AA$37="Catastrófico"),CONCATENATE("R5C",'MATRIZ DE RIESGOS '!$O$37),"")</f>
        <v/>
      </c>
      <c r="AL10" s="55" t="str">
        <f>IF(AND('MATRIZ DE RIESGOS '!$Y$38="Muy Alta",'MATRIZ DE RIESGOS '!$AA$38="Catastrófico"),CONCATENATE("R5C",'MATRIZ DE RIESGOS '!$O$38),"")</f>
        <v/>
      </c>
      <c r="AM10" s="56" t="str">
        <f>IF(AND('MATRIZ DE RIESGOS '!$Y$39="Muy Alta",'MATRIZ DE RIESGOS '!$AA$39="Catastrófico"),CONCATENATE("R5C",'MATRIZ DE RIESGOS '!$O$39),"")</f>
        <v/>
      </c>
      <c r="AN10" s="1"/>
      <c r="AO10" s="178"/>
      <c r="AP10" s="147"/>
      <c r="AQ10" s="147"/>
      <c r="AR10" s="147"/>
      <c r="AS10" s="147"/>
      <c r="AT10" s="148"/>
      <c r="AU10" s="1"/>
      <c r="AV10" s="1"/>
      <c r="AW10" s="1"/>
      <c r="AX10" s="1"/>
      <c r="AY10" s="1"/>
      <c r="AZ10" s="1"/>
      <c r="BA10" s="1"/>
      <c r="BB10" s="1"/>
      <c r="BC10" s="1"/>
      <c r="BD10" s="1"/>
      <c r="BE10" s="1"/>
      <c r="BF10" s="1"/>
      <c r="BG10" s="1"/>
      <c r="BH10" s="1"/>
      <c r="BI10" s="1"/>
    </row>
    <row r="11" spans="1:61" ht="15" customHeight="1" x14ac:dyDescent="0.25">
      <c r="A11" s="1"/>
      <c r="B11" s="248"/>
      <c r="C11" s="147"/>
      <c r="D11" s="148"/>
      <c r="E11" s="178"/>
      <c r="F11" s="147"/>
      <c r="G11" s="147"/>
      <c r="H11" s="147"/>
      <c r="I11" s="148"/>
      <c r="J11" s="51" t="str">
        <f>IF(AND('MATRIZ DE RIESGOS '!$Y$40="Muy Alta",'MATRIZ DE RIESGOS '!$AA$40="Leve"),CONCATENATE("R6C",'MATRIZ DE RIESGOS '!$O$40),"")</f>
        <v/>
      </c>
      <c r="K11" s="52" t="str">
        <f>IF(AND('MATRIZ DE RIESGOS '!$Y$41="Muy Alta",'MATRIZ DE RIESGOS '!$AA$41="Leve"),CONCATENATE("R6C",'MATRIZ DE RIESGOS '!$O$41),"")</f>
        <v/>
      </c>
      <c r="L11" s="52" t="str">
        <f>IF(AND('MATRIZ DE RIESGOS '!$Y$42="Muy Alta",'MATRIZ DE RIESGOS '!$AA$42="Leve"),CONCATENATE("R6C",'MATRIZ DE RIESGOS '!$O$42),"")</f>
        <v/>
      </c>
      <c r="M11" s="52" t="str">
        <f>IF(AND('MATRIZ DE RIESGOS '!$Y$43="Muy Alta",'MATRIZ DE RIESGOS '!$AA$43="Leve"),CONCATENATE("R6C",'MATRIZ DE RIESGOS '!$O$43),"")</f>
        <v/>
      </c>
      <c r="N11" s="52" t="str">
        <f>IF(AND('MATRIZ DE RIESGOS '!$Y$44="Muy Alta",'MATRIZ DE RIESGOS '!$AA$44="Leve"),CONCATENATE("R6C",'MATRIZ DE RIESGOS '!$O$44),"")</f>
        <v/>
      </c>
      <c r="O11" s="53" t="str">
        <f>IF(AND('MATRIZ DE RIESGOS '!$Y$45="Muy Alta",'MATRIZ DE RIESGOS '!$AA$45="Leve"),CONCATENATE("R6C",'MATRIZ DE RIESGOS '!$O$45),"")</f>
        <v/>
      </c>
      <c r="P11" s="51" t="str">
        <f>IF(AND('MATRIZ DE RIESGOS '!$Y$40="Muy Alta",'MATRIZ DE RIESGOS '!$AA$40="Menor"),CONCATENATE("R6C",'MATRIZ DE RIESGOS '!$O$40),"")</f>
        <v/>
      </c>
      <c r="Q11" s="52" t="str">
        <f>IF(AND('MATRIZ DE RIESGOS '!$Y$41="Muy Alta",'MATRIZ DE RIESGOS '!$AA$41="Menor"),CONCATENATE("R6C",'MATRIZ DE RIESGOS '!$O$41),"")</f>
        <v/>
      </c>
      <c r="R11" s="52" t="str">
        <f>IF(AND('MATRIZ DE RIESGOS '!$Y$42="Muy Alta",'MATRIZ DE RIESGOS '!$AA$42="Menor"),CONCATENATE("R6C",'MATRIZ DE RIESGOS '!$O$42),"")</f>
        <v/>
      </c>
      <c r="S11" s="52" t="str">
        <f>IF(AND('MATRIZ DE RIESGOS '!$Y$43="Muy Alta",'MATRIZ DE RIESGOS '!$AA$43="Menor"),CONCATENATE("R6C",'MATRIZ DE RIESGOS '!$O$43),"")</f>
        <v/>
      </c>
      <c r="T11" s="52" t="str">
        <f>IF(AND('MATRIZ DE RIESGOS '!$Y$44="Muy Alta",'MATRIZ DE RIESGOS '!$AA$44="Menor"),CONCATENATE("R6C",'MATRIZ DE RIESGOS '!$O$44),"")</f>
        <v/>
      </c>
      <c r="U11" s="53" t="str">
        <f>IF(AND('MATRIZ DE RIESGOS '!$Y$45="Muy Alta",'MATRIZ DE RIESGOS '!$AA$45="Menor"),CONCATENATE("R6C",'MATRIZ DE RIESGOS '!$O$45),"")</f>
        <v/>
      </c>
      <c r="V11" s="51" t="str">
        <f>IF(AND('MATRIZ DE RIESGOS '!$Y$40="Muy Alta",'MATRIZ DE RIESGOS '!$AA$40="Moderado"),CONCATENATE("R6C",'MATRIZ DE RIESGOS '!$O$40),"")</f>
        <v/>
      </c>
      <c r="W11" s="52" t="str">
        <f>IF(AND('MATRIZ DE RIESGOS '!$Y$41="Muy Alta",'MATRIZ DE RIESGOS '!$AA$41="Moderado"),CONCATENATE("R6C",'MATRIZ DE RIESGOS '!$O$41),"")</f>
        <v/>
      </c>
      <c r="X11" s="52" t="str">
        <f>IF(AND('MATRIZ DE RIESGOS '!$Y$42="Muy Alta",'MATRIZ DE RIESGOS '!$AA$42="Moderado"),CONCATENATE("R6C",'MATRIZ DE RIESGOS '!$O$42),"")</f>
        <v/>
      </c>
      <c r="Y11" s="52" t="str">
        <f>IF(AND('MATRIZ DE RIESGOS '!$Y$43="Muy Alta",'MATRIZ DE RIESGOS '!$AA$43="Moderado"),CONCATENATE("R6C",'MATRIZ DE RIESGOS '!$O$43),"")</f>
        <v/>
      </c>
      <c r="Z11" s="52" t="str">
        <f>IF(AND('MATRIZ DE RIESGOS '!$Y$44="Muy Alta",'MATRIZ DE RIESGOS '!$AA$44="Moderado"),CONCATENATE("R6C",'MATRIZ DE RIESGOS '!$O$44),"")</f>
        <v/>
      </c>
      <c r="AA11" s="53" t="str">
        <f>IF(AND('MATRIZ DE RIESGOS '!$Y$45="Muy Alta",'MATRIZ DE RIESGOS '!$AA$45="Moderado"),CONCATENATE("R6C",'MATRIZ DE RIESGOS '!$O$45),"")</f>
        <v/>
      </c>
      <c r="AB11" s="51" t="str">
        <f>IF(AND('MATRIZ DE RIESGOS '!$Y$40="Muy Alta",'MATRIZ DE RIESGOS '!$AA$40="Mayor"),CONCATENATE("R6C",'MATRIZ DE RIESGOS '!$O$40),"")</f>
        <v/>
      </c>
      <c r="AC11" s="52" t="str">
        <f>IF(AND('MATRIZ DE RIESGOS '!$Y$41="Muy Alta",'MATRIZ DE RIESGOS '!$AA$41="Mayor"),CONCATENATE("R6C",'MATRIZ DE RIESGOS '!$O$41),"")</f>
        <v/>
      </c>
      <c r="AD11" s="52" t="str">
        <f>IF(AND('MATRIZ DE RIESGOS '!$Y$42="Muy Alta",'MATRIZ DE RIESGOS '!$AA$42="Mayor"),CONCATENATE("R6C",'MATRIZ DE RIESGOS '!$O$42),"")</f>
        <v/>
      </c>
      <c r="AE11" s="52" t="str">
        <f>IF(AND('MATRIZ DE RIESGOS '!$Y$43="Muy Alta",'MATRIZ DE RIESGOS '!$AA$43="Mayor"),CONCATENATE("R6C",'MATRIZ DE RIESGOS '!$O$43),"")</f>
        <v/>
      </c>
      <c r="AF11" s="52" t="str">
        <f>IF(AND('MATRIZ DE RIESGOS '!$Y$44="Muy Alta",'MATRIZ DE RIESGOS '!$AA$44="Mayor"),CONCATENATE("R6C",'MATRIZ DE RIESGOS '!$O$44),"")</f>
        <v/>
      </c>
      <c r="AG11" s="53" t="str">
        <f>IF(AND('MATRIZ DE RIESGOS '!$Y$45="Muy Alta",'MATRIZ DE RIESGOS '!$AA$45="Mayor"),CONCATENATE("R6C",'MATRIZ DE RIESGOS '!$O$45),"")</f>
        <v/>
      </c>
      <c r="AH11" s="54" t="str">
        <f>IF(AND('MATRIZ DE RIESGOS '!$Y$40="Muy Alta",'MATRIZ DE RIESGOS '!$AA$40="Catastrófico"),CONCATENATE("R6C",'MATRIZ DE RIESGOS '!$O$40),"")</f>
        <v/>
      </c>
      <c r="AI11" s="55" t="str">
        <f>IF(AND('MATRIZ DE RIESGOS '!$Y$41="Muy Alta",'MATRIZ DE RIESGOS '!$AA$41="Catastrófico"),CONCATENATE("R6C",'MATRIZ DE RIESGOS '!$O$41),"")</f>
        <v/>
      </c>
      <c r="AJ11" s="55" t="str">
        <f>IF(AND('MATRIZ DE RIESGOS '!$Y$42="Muy Alta",'MATRIZ DE RIESGOS '!$AA$42="Catastrófico"),CONCATENATE("R6C",'MATRIZ DE RIESGOS '!$O$42),"")</f>
        <v/>
      </c>
      <c r="AK11" s="55" t="str">
        <f>IF(AND('MATRIZ DE RIESGOS '!$Y$43="Muy Alta",'MATRIZ DE RIESGOS '!$AA$43="Catastrófico"),CONCATENATE("R6C",'MATRIZ DE RIESGOS '!$O$43),"")</f>
        <v/>
      </c>
      <c r="AL11" s="55" t="str">
        <f>IF(AND('MATRIZ DE RIESGOS '!$Y$44="Muy Alta",'MATRIZ DE RIESGOS '!$AA$44="Catastrófico"),CONCATENATE("R6C",'MATRIZ DE RIESGOS '!$O$44),"")</f>
        <v/>
      </c>
      <c r="AM11" s="56" t="str">
        <f>IF(AND('MATRIZ DE RIESGOS '!$Y$45="Muy Alta",'MATRIZ DE RIESGOS '!$AA$45="Catastrófico"),CONCATENATE("R6C",'MATRIZ DE RIESGOS '!$O$45),"")</f>
        <v/>
      </c>
      <c r="AN11" s="1"/>
      <c r="AO11" s="178"/>
      <c r="AP11" s="147"/>
      <c r="AQ11" s="147"/>
      <c r="AR11" s="147"/>
      <c r="AS11" s="147"/>
      <c r="AT11" s="148"/>
      <c r="AU11" s="1"/>
      <c r="AV11" s="1"/>
      <c r="AW11" s="1"/>
      <c r="AX11" s="1"/>
      <c r="AY11" s="1"/>
      <c r="AZ11" s="1"/>
      <c r="BA11" s="1"/>
      <c r="BB11" s="1"/>
      <c r="BC11" s="1"/>
      <c r="BD11" s="1"/>
      <c r="BE11" s="1"/>
      <c r="BF11" s="1"/>
      <c r="BG11" s="1"/>
      <c r="BH11" s="1"/>
      <c r="BI11" s="1"/>
    </row>
    <row r="12" spans="1:61" ht="15" customHeight="1" x14ac:dyDescent="0.25">
      <c r="A12" s="1"/>
      <c r="B12" s="248"/>
      <c r="C12" s="147"/>
      <c r="D12" s="148"/>
      <c r="E12" s="178"/>
      <c r="F12" s="147"/>
      <c r="G12" s="147"/>
      <c r="H12" s="147"/>
      <c r="I12" s="148"/>
      <c r="J12" s="51" t="str">
        <f>IF(AND('MATRIZ DE RIESGOS '!$Y$46="Muy Alta",'MATRIZ DE RIESGOS '!$AA$46="Leve"),CONCATENATE("R7C",'MATRIZ DE RIESGOS '!$O$46),"")</f>
        <v/>
      </c>
      <c r="K12" s="52" t="str">
        <f>IF(AND('MATRIZ DE RIESGOS '!$Y$47="Muy Alta",'MATRIZ DE RIESGOS '!$AA$47="Leve"),CONCATENATE("R7C",'MATRIZ DE RIESGOS '!$O$47),"")</f>
        <v/>
      </c>
      <c r="L12" s="52" t="str">
        <f>IF(AND('MATRIZ DE RIESGOS '!$Y$48="Muy Alta",'MATRIZ DE RIESGOS '!$AA$48="Leve"),CONCATENATE("R7C",'MATRIZ DE RIESGOS '!$O$48),"")</f>
        <v/>
      </c>
      <c r="M12" s="52" t="str">
        <f>IF(AND('MATRIZ DE RIESGOS '!$Y$49="Muy Alta",'MATRIZ DE RIESGOS '!$AA$49="Leve"),CONCATENATE("R7C",'MATRIZ DE RIESGOS '!$O$49),"")</f>
        <v/>
      </c>
      <c r="N12" s="52" t="str">
        <f>IF(AND('MATRIZ DE RIESGOS '!$Y$50="Muy Alta",'MATRIZ DE RIESGOS '!$AA$50="Leve"),CONCATENATE("R7C",'MATRIZ DE RIESGOS '!$O$50),"")</f>
        <v/>
      </c>
      <c r="O12" s="53" t="str">
        <f>IF(AND('MATRIZ DE RIESGOS '!$Y$51="Muy Alta",'MATRIZ DE RIESGOS '!$AA$51="Leve"),CONCATENATE("R7C",'MATRIZ DE RIESGOS '!$O$51),"")</f>
        <v/>
      </c>
      <c r="P12" s="51" t="str">
        <f>IF(AND('MATRIZ DE RIESGOS '!$Y$46="Muy Alta",'MATRIZ DE RIESGOS '!$AA$46="Menor"),CONCATENATE("R7C",'MATRIZ DE RIESGOS '!$O$46),"")</f>
        <v/>
      </c>
      <c r="Q12" s="52" t="str">
        <f>IF(AND('MATRIZ DE RIESGOS '!$Y$47="Muy Alta",'MATRIZ DE RIESGOS '!$AA$47="Menor"),CONCATENATE("R7C",'MATRIZ DE RIESGOS '!$O$47),"")</f>
        <v/>
      </c>
      <c r="R12" s="52" t="str">
        <f>IF(AND('MATRIZ DE RIESGOS '!$Y$48="Muy Alta",'MATRIZ DE RIESGOS '!$AA$48="Menor"),CONCATENATE("R7C",'MATRIZ DE RIESGOS '!$O$48),"")</f>
        <v/>
      </c>
      <c r="S12" s="52" t="str">
        <f>IF(AND('MATRIZ DE RIESGOS '!$Y$49="Muy Alta",'MATRIZ DE RIESGOS '!$AA$49="Menor"),CONCATENATE("R7C",'MATRIZ DE RIESGOS '!$O$49),"")</f>
        <v/>
      </c>
      <c r="T12" s="52" t="str">
        <f>IF(AND('MATRIZ DE RIESGOS '!$Y$50="Muy Alta",'MATRIZ DE RIESGOS '!$AA$50="Menor"),CONCATENATE("R7C",'MATRIZ DE RIESGOS '!$O$50),"")</f>
        <v/>
      </c>
      <c r="U12" s="53" t="str">
        <f>IF(AND('MATRIZ DE RIESGOS '!$Y$51="Muy Alta",'MATRIZ DE RIESGOS '!$AA$51="Menor"),CONCATENATE("R7C",'MATRIZ DE RIESGOS '!$O$51),"")</f>
        <v/>
      </c>
      <c r="V12" s="51" t="str">
        <f>IF(AND('MATRIZ DE RIESGOS '!$Y$46="Muy Alta",'MATRIZ DE RIESGOS '!$AA$46="Moderado"),CONCATENATE("R7C",'MATRIZ DE RIESGOS '!$O$46),"")</f>
        <v/>
      </c>
      <c r="W12" s="52" t="str">
        <f>IF(AND('MATRIZ DE RIESGOS '!$Y$47="Muy Alta",'MATRIZ DE RIESGOS '!$AA$47="Moderado"),CONCATENATE("R7C",'MATRIZ DE RIESGOS '!$O$47),"")</f>
        <v/>
      </c>
      <c r="X12" s="52" t="str">
        <f>IF(AND('MATRIZ DE RIESGOS '!$Y$48="Muy Alta",'MATRIZ DE RIESGOS '!$AA$48="Moderado"),CONCATENATE("R7C",'MATRIZ DE RIESGOS '!$O$48),"")</f>
        <v/>
      </c>
      <c r="Y12" s="52" t="str">
        <f>IF(AND('MATRIZ DE RIESGOS '!$Y$49="Muy Alta",'MATRIZ DE RIESGOS '!$AA$49="Moderado"),CONCATENATE("R7C",'MATRIZ DE RIESGOS '!$O$49),"")</f>
        <v/>
      </c>
      <c r="Z12" s="52" t="str">
        <f>IF(AND('MATRIZ DE RIESGOS '!$Y$50="Muy Alta",'MATRIZ DE RIESGOS '!$AA$50="Moderado"),CONCATENATE("R7C",'MATRIZ DE RIESGOS '!$O$50),"")</f>
        <v/>
      </c>
      <c r="AA12" s="53" t="str">
        <f>IF(AND('MATRIZ DE RIESGOS '!$Y$51="Muy Alta",'MATRIZ DE RIESGOS '!$AA$51="Moderado"),CONCATENATE("R7C",'MATRIZ DE RIESGOS '!$O$51),"")</f>
        <v/>
      </c>
      <c r="AB12" s="51" t="str">
        <f>IF(AND('MATRIZ DE RIESGOS '!$Y$46="Muy Alta",'MATRIZ DE RIESGOS '!$AA$46="Mayor"),CONCATENATE("R7C",'MATRIZ DE RIESGOS '!$O$46),"")</f>
        <v/>
      </c>
      <c r="AC12" s="52" t="str">
        <f>IF(AND('MATRIZ DE RIESGOS '!$Y$47="Muy Alta",'MATRIZ DE RIESGOS '!$AA$47="Mayor"),CONCATENATE("R7C",'MATRIZ DE RIESGOS '!$O$47),"")</f>
        <v/>
      </c>
      <c r="AD12" s="52" t="str">
        <f>IF(AND('MATRIZ DE RIESGOS '!$Y$48="Muy Alta",'MATRIZ DE RIESGOS '!$AA$48="Mayor"),CONCATENATE("R7C",'MATRIZ DE RIESGOS '!$O$48),"")</f>
        <v/>
      </c>
      <c r="AE12" s="52" t="str">
        <f>IF(AND('MATRIZ DE RIESGOS '!$Y$49="Muy Alta",'MATRIZ DE RIESGOS '!$AA$49="Mayor"),CONCATENATE("R7C",'MATRIZ DE RIESGOS '!$O$49),"")</f>
        <v/>
      </c>
      <c r="AF12" s="52" t="str">
        <f>IF(AND('MATRIZ DE RIESGOS '!$Y$50="Muy Alta",'MATRIZ DE RIESGOS '!$AA$50="Mayor"),CONCATENATE("R7C",'MATRIZ DE RIESGOS '!$O$50),"")</f>
        <v/>
      </c>
      <c r="AG12" s="53" t="str">
        <f>IF(AND('MATRIZ DE RIESGOS '!$Y$51="Muy Alta",'MATRIZ DE RIESGOS '!$AA$51="Mayor"),CONCATENATE("R7C",'MATRIZ DE RIESGOS '!$O$51),"")</f>
        <v/>
      </c>
      <c r="AH12" s="54" t="str">
        <f>IF(AND('MATRIZ DE RIESGOS '!$Y$46="Muy Alta",'MATRIZ DE RIESGOS '!$AA$46="Catastrófico"),CONCATENATE("R7C",'MATRIZ DE RIESGOS '!$O$46),"")</f>
        <v/>
      </c>
      <c r="AI12" s="55" t="str">
        <f>IF(AND('MATRIZ DE RIESGOS '!$Y$47="Muy Alta",'MATRIZ DE RIESGOS '!$AA$47="Catastrófico"),CONCATENATE("R7C",'MATRIZ DE RIESGOS '!$O$47),"")</f>
        <v/>
      </c>
      <c r="AJ12" s="55" t="str">
        <f>IF(AND('MATRIZ DE RIESGOS '!$Y$48="Muy Alta",'MATRIZ DE RIESGOS '!$AA$48="Catastrófico"),CONCATENATE("R7C",'MATRIZ DE RIESGOS '!$O$48),"")</f>
        <v/>
      </c>
      <c r="AK12" s="55" t="str">
        <f>IF(AND('MATRIZ DE RIESGOS '!$Y$49="Muy Alta",'MATRIZ DE RIESGOS '!$AA$49="Catastrófico"),CONCATENATE("R7C",'MATRIZ DE RIESGOS '!$O$49),"")</f>
        <v/>
      </c>
      <c r="AL12" s="55" t="str">
        <f>IF(AND('MATRIZ DE RIESGOS '!$Y$50="Muy Alta",'MATRIZ DE RIESGOS '!$AA$50="Catastrófico"),CONCATENATE("R7C",'MATRIZ DE RIESGOS '!$O$50),"")</f>
        <v/>
      </c>
      <c r="AM12" s="56" t="str">
        <f>IF(AND('MATRIZ DE RIESGOS '!$Y$51="Muy Alta",'MATRIZ DE RIESGOS '!$AA$51="Catastrófico"),CONCATENATE("R7C",'MATRIZ DE RIESGOS '!$O$51),"")</f>
        <v/>
      </c>
      <c r="AN12" s="1"/>
      <c r="AO12" s="178"/>
      <c r="AP12" s="147"/>
      <c r="AQ12" s="147"/>
      <c r="AR12" s="147"/>
      <c r="AS12" s="147"/>
      <c r="AT12" s="148"/>
      <c r="AU12" s="1"/>
      <c r="AV12" s="1"/>
      <c r="AW12" s="1"/>
      <c r="AX12" s="1"/>
      <c r="AY12" s="1"/>
      <c r="AZ12" s="1"/>
      <c r="BA12" s="1"/>
      <c r="BB12" s="1"/>
      <c r="BC12" s="1"/>
      <c r="BD12" s="1"/>
      <c r="BE12" s="1"/>
      <c r="BF12" s="1"/>
      <c r="BG12" s="1"/>
      <c r="BH12" s="1"/>
      <c r="BI12" s="1"/>
    </row>
    <row r="13" spans="1:61" ht="15" customHeight="1" x14ac:dyDescent="0.25">
      <c r="A13" s="1"/>
      <c r="B13" s="248"/>
      <c r="C13" s="147"/>
      <c r="D13" s="148"/>
      <c r="E13" s="178"/>
      <c r="F13" s="147"/>
      <c r="G13" s="147"/>
      <c r="H13" s="147"/>
      <c r="I13" s="148"/>
      <c r="J13" s="51" t="str">
        <f>IF(AND('MATRIZ DE RIESGOS '!$Y$52="Muy Alta",'MATRIZ DE RIESGOS '!$AA$52="Leve"),CONCATENATE("R8C",'MATRIZ DE RIESGOS '!$O$52),"")</f>
        <v/>
      </c>
      <c r="K13" s="52" t="str">
        <f>IF(AND('MATRIZ DE RIESGOS '!$Y$53="Muy Alta",'MATRIZ DE RIESGOS '!$AA$53="Leve"),CONCATENATE("R8C",'MATRIZ DE RIESGOS '!$O$53),"")</f>
        <v/>
      </c>
      <c r="L13" s="52" t="str">
        <f>IF(AND('MATRIZ DE RIESGOS '!$Y$54="Muy Alta",'MATRIZ DE RIESGOS '!$AA$54="Leve"),CONCATENATE("R8C",'MATRIZ DE RIESGOS '!$O$54),"")</f>
        <v/>
      </c>
      <c r="M13" s="52" t="str">
        <f>IF(AND('MATRIZ DE RIESGOS '!$Y$55="Muy Alta",'MATRIZ DE RIESGOS '!$AA$55="Leve"),CONCATENATE("R8C",'MATRIZ DE RIESGOS '!$O$55),"")</f>
        <v/>
      </c>
      <c r="N13" s="52" t="str">
        <f>IF(AND('MATRIZ DE RIESGOS '!$Y$56="Muy Alta",'MATRIZ DE RIESGOS '!$AA$56="Leve"),CONCATENATE("R8C",'MATRIZ DE RIESGOS '!$O$56),"")</f>
        <v/>
      </c>
      <c r="O13" s="53" t="str">
        <f>IF(AND('MATRIZ DE RIESGOS '!$Y$57="Muy Alta",'MATRIZ DE RIESGOS '!$AA$57="Leve"),CONCATENATE("R8C",'MATRIZ DE RIESGOS '!$O$57),"")</f>
        <v/>
      </c>
      <c r="P13" s="51" t="str">
        <f>IF(AND('MATRIZ DE RIESGOS '!$Y$52="Muy Alta",'MATRIZ DE RIESGOS '!$AA$52="Menor"),CONCATENATE("R8C",'MATRIZ DE RIESGOS '!$O$52),"")</f>
        <v/>
      </c>
      <c r="Q13" s="52" t="str">
        <f>IF(AND('MATRIZ DE RIESGOS '!$Y$53="Muy Alta",'MATRIZ DE RIESGOS '!$AA$53="Menor"),CONCATENATE("R8C",'MATRIZ DE RIESGOS '!$O$53),"")</f>
        <v/>
      </c>
      <c r="R13" s="52" t="str">
        <f>IF(AND('MATRIZ DE RIESGOS '!$Y$54="Muy Alta",'MATRIZ DE RIESGOS '!$AA$54="Menor"),CONCATENATE("R8C",'MATRIZ DE RIESGOS '!$O$54),"")</f>
        <v/>
      </c>
      <c r="S13" s="52" t="str">
        <f>IF(AND('MATRIZ DE RIESGOS '!$Y$55="Muy Alta",'MATRIZ DE RIESGOS '!$AA$55="Menor"),CONCATENATE("R8C",'MATRIZ DE RIESGOS '!$O$55),"")</f>
        <v/>
      </c>
      <c r="T13" s="52" t="str">
        <f>IF(AND('MATRIZ DE RIESGOS '!$Y$56="Muy Alta",'MATRIZ DE RIESGOS '!$AA$56="Menor"),CONCATENATE("R8C",'MATRIZ DE RIESGOS '!$O$56),"")</f>
        <v/>
      </c>
      <c r="U13" s="53" t="str">
        <f>IF(AND('MATRIZ DE RIESGOS '!$Y$57="Muy Alta",'MATRIZ DE RIESGOS '!$AA$57="Menor"),CONCATENATE("R8C",'MATRIZ DE RIESGOS '!$O$57),"")</f>
        <v/>
      </c>
      <c r="V13" s="51" t="str">
        <f>IF(AND('MATRIZ DE RIESGOS '!$Y$52="Muy Alta",'MATRIZ DE RIESGOS '!$AA$52="Moderado"),CONCATENATE("R8C",'MATRIZ DE RIESGOS '!$O$52),"")</f>
        <v/>
      </c>
      <c r="W13" s="52" t="str">
        <f>IF(AND('MATRIZ DE RIESGOS '!$Y$53="Muy Alta",'MATRIZ DE RIESGOS '!$AA$53="Moderado"),CONCATENATE("R8C",'MATRIZ DE RIESGOS '!$O$53),"")</f>
        <v/>
      </c>
      <c r="X13" s="52" t="str">
        <f>IF(AND('MATRIZ DE RIESGOS '!$Y$54="Muy Alta",'MATRIZ DE RIESGOS '!$AA$54="Moderado"),CONCATENATE("R8C",'MATRIZ DE RIESGOS '!$O$54),"")</f>
        <v/>
      </c>
      <c r="Y13" s="52" t="str">
        <f>IF(AND('MATRIZ DE RIESGOS '!$Y$55="Muy Alta",'MATRIZ DE RIESGOS '!$AA$55="Moderado"),CONCATENATE("R8C",'MATRIZ DE RIESGOS '!$O$55),"")</f>
        <v/>
      </c>
      <c r="Z13" s="52" t="str">
        <f>IF(AND('MATRIZ DE RIESGOS '!$Y$56="Muy Alta",'MATRIZ DE RIESGOS '!$AA$56="Moderado"),CONCATENATE("R8C",'MATRIZ DE RIESGOS '!$O$56),"")</f>
        <v/>
      </c>
      <c r="AA13" s="53" t="str">
        <f>IF(AND('MATRIZ DE RIESGOS '!$Y$57="Muy Alta",'MATRIZ DE RIESGOS '!$AA$57="Moderado"),CONCATENATE("R8C",'MATRIZ DE RIESGOS '!$O$57),"")</f>
        <v/>
      </c>
      <c r="AB13" s="51" t="str">
        <f>IF(AND('MATRIZ DE RIESGOS '!$Y$52="Muy Alta",'MATRIZ DE RIESGOS '!$AA$52="Mayor"),CONCATENATE("R8C",'MATRIZ DE RIESGOS '!$O$52),"")</f>
        <v/>
      </c>
      <c r="AC13" s="52" t="str">
        <f>IF(AND('MATRIZ DE RIESGOS '!$Y$53="Muy Alta",'MATRIZ DE RIESGOS '!$AA$53="Mayor"),CONCATENATE("R8C",'MATRIZ DE RIESGOS '!$O$53),"")</f>
        <v/>
      </c>
      <c r="AD13" s="52" t="str">
        <f>IF(AND('MATRIZ DE RIESGOS '!$Y$54="Muy Alta",'MATRIZ DE RIESGOS '!$AA$54="Mayor"),CONCATENATE("R8C",'MATRIZ DE RIESGOS '!$O$54),"")</f>
        <v/>
      </c>
      <c r="AE13" s="52" t="str">
        <f>IF(AND('MATRIZ DE RIESGOS '!$Y$55="Muy Alta",'MATRIZ DE RIESGOS '!$AA$55="Mayor"),CONCATENATE("R8C",'MATRIZ DE RIESGOS '!$O$55),"")</f>
        <v/>
      </c>
      <c r="AF13" s="52" t="str">
        <f>IF(AND('MATRIZ DE RIESGOS '!$Y$56="Muy Alta",'MATRIZ DE RIESGOS '!$AA$56="Mayor"),CONCATENATE("R8C",'MATRIZ DE RIESGOS '!$O$56),"")</f>
        <v/>
      </c>
      <c r="AG13" s="53" t="str">
        <f>IF(AND('MATRIZ DE RIESGOS '!$Y$57="Muy Alta",'MATRIZ DE RIESGOS '!$AA$57="Mayor"),CONCATENATE("R8C",'MATRIZ DE RIESGOS '!$O$57),"")</f>
        <v/>
      </c>
      <c r="AH13" s="54" t="str">
        <f>IF(AND('MATRIZ DE RIESGOS '!$Y$52="Muy Alta",'MATRIZ DE RIESGOS '!$AA$52="Catastrófico"),CONCATENATE("R8C",'MATRIZ DE RIESGOS '!$O$52),"")</f>
        <v/>
      </c>
      <c r="AI13" s="55" t="str">
        <f>IF(AND('MATRIZ DE RIESGOS '!$Y$53="Muy Alta",'MATRIZ DE RIESGOS '!$AA$53="Catastrófico"),CONCATENATE("R8C",'MATRIZ DE RIESGOS '!$O$53),"")</f>
        <v/>
      </c>
      <c r="AJ13" s="55" t="str">
        <f>IF(AND('MATRIZ DE RIESGOS '!$Y$54="Muy Alta",'MATRIZ DE RIESGOS '!$AA$54="Catastrófico"),CONCATENATE("R8C",'MATRIZ DE RIESGOS '!$O$54),"")</f>
        <v/>
      </c>
      <c r="AK13" s="55" t="str">
        <f>IF(AND('MATRIZ DE RIESGOS '!$Y$55="Muy Alta",'MATRIZ DE RIESGOS '!$AA$55="Catastrófico"),CONCATENATE("R8C",'MATRIZ DE RIESGOS '!$O$55),"")</f>
        <v/>
      </c>
      <c r="AL13" s="55" t="str">
        <f>IF(AND('MATRIZ DE RIESGOS '!$Y$56="Muy Alta",'MATRIZ DE RIESGOS '!$AA$56="Catastrófico"),CONCATENATE("R8C",'MATRIZ DE RIESGOS '!$O$56),"")</f>
        <v/>
      </c>
      <c r="AM13" s="56" t="str">
        <f>IF(AND('MATRIZ DE RIESGOS '!$Y$57="Muy Alta",'MATRIZ DE RIESGOS '!$AA$57="Catastrófico"),CONCATENATE("R8C",'MATRIZ DE RIESGOS '!$O$57),"")</f>
        <v/>
      </c>
      <c r="AN13" s="1"/>
      <c r="AO13" s="178"/>
      <c r="AP13" s="147"/>
      <c r="AQ13" s="147"/>
      <c r="AR13" s="147"/>
      <c r="AS13" s="147"/>
      <c r="AT13" s="148"/>
      <c r="AU13" s="1"/>
      <c r="AV13" s="1"/>
      <c r="AW13" s="1"/>
      <c r="AX13" s="1"/>
      <c r="AY13" s="1"/>
      <c r="AZ13" s="1"/>
      <c r="BA13" s="1"/>
      <c r="BB13" s="1"/>
      <c r="BC13" s="1"/>
      <c r="BD13" s="1"/>
      <c r="BE13" s="1"/>
      <c r="BF13" s="1"/>
      <c r="BG13" s="1"/>
      <c r="BH13" s="1"/>
      <c r="BI13" s="1"/>
    </row>
    <row r="14" spans="1:61" ht="15" customHeight="1" x14ac:dyDescent="0.25">
      <c r="A14" s="1"/>
      <c r="B14" s="248"/>
      <c r="C14" s="147"/>
      <c r="D14" s="148"/>
      <c r="E14" s="178"/>
      <c r="F14" s="147"/>
      <c r="G14" s="147"/>
      <c r="H14" s="147"/>
      <c r="I14" s="148"/>
      <c r="J14" s="51" t="str">
        <f>IF(AND('MATRIZ DE RIESGOS '!$Y$58="Muy Alta",'MATRIZ DE RIESGOS '!$AA$58="Leve"),CONCATENATE("R9C",'MATRIZ DE RIESGOS '!$O$58),"")</f>
        <v/>
      </c>
      <c r="K14" s="52" t="str">
        <f>IF(AND('MATRIZ DE RIESGOS '!$Y$59="Muy Alta",'MATRIZ DE RIESGOS '!$AA$59="Leve"),CONCATENATE("R9C",'MATRIZ DE RIESGOS '!$O$59),"")</f>
        <v/>
      </c>
      <c r="L14" s="52" t="str">
        <f>IF(AND('MATRIZ DE RIESGOS '!$Y$60="Muy Alta",'MATRIZ DE RIESGOS '!$AA$60="Leve"),CONCATENATE("R9C",'MATRIZ DE RIESGOS '!$O$60),"")</f>
        <v/>
      </c>
      <c r="M14" s="52" t="str">
        <f>IF(AND('MATRIZ DE RIESGOS '!$Y$61="Muy Alta",'MATRIZ DE RIESGOS '!$AA$61="Leve"),CONCATENATE("R9C",'MATRIZ DE RIESGOS '!$O$61),"")</f>
        <v/>
      </c>
      <c r="N14" s="52" t="str">
        <f>IF(AND('MATRIZ DE RIESGOS '!$Y$62="Muy Alta",'MATRIZ DE RIESGOS '!$AA$62="Leve"),CONCATENATE("R9C",'MATRIZ DE RIESGOS '!$O$62),"")</f>
        <v/>
      </c>
      <c r="O14" s="53" t="str">
        <f>IF(AND('MATRIZ DE RIESGOS '!$Y$63="Muy Alta",'MATRIZ DE RIESGOS '!$AA$63="Leve"),CONCATENATE("R9C",'MATRIZ DE RIESGOS '!$O$63),"")</f>
        <v/>
      </c>
      <c r="P14" s="51" t="str">
        <f>IF(AND('MATRIZ DE RIESGOS '!$Y$58="Muy Alta",'MATRIZ DE RIESGOS '!$AA$58="Menor"),CONCATENATE("R9C",'MATRIZ DE RIESGOS '!$O$58),"")</f>
        <v/>
      </c>
      <c r="Q14" s="52" t="str">
        <f>IF(AND('MATRIZ DE RIESGOS '!$Y$59="Muy Alta",'MATRIZ DE RIESGOS '!$AA$59="Menor"),CONCATENATE("R9C",'MATRIZ DE RIESGOS '!$O$59),"")</f>
        <v/>
      </c>
      <c r="R14" s="52" t="str">
        <f>IF(AND('MATRIZ DE RIESGOS '!$Y$60="Muy Alta",'MATRIZ DE RIESGOS '!$AA$60="Menor"),CONCATENATE("R9C",'MATRIZ DE RIESGOS '!$O$60),"")</f>
        <v/>
      </c>
      <c r="S14" s="52" t="str">
        <f>IF(AND('MATRIZ DE RIESGOS '!$Y$61="Muy Alta",'MATRIZ DE RIESGOS '!$AA$61="Menor"),CONCATENATE("R9C",'MATRIZ DE RIESGOS '!$O$61),"")</f>
        <v/>
      </c>
      <c r="T14" s="52" t="str">
        <f>IF(AND('MATRIZ DE RIESGOS '!$Y$62="Muy Alta",'MATRIZ DE RIESGOS '!$AA$62="Menor"),CONCATENATE("R9C",'MATRIZ DE RIESGOS '!$O$62),"")</f>
        <v/>
      </c>
      <c r="U14" s="53" t="str">
        <f>IF(AND('MATRIZ DE RIESGOS '!$Y$63="Muy Alta",'MATRIZ DE RIESGOS '!$AA$63="Menor"),CONCATENATE("R9C",'MATRIZ DE RIESGOS '!$O$63),"")</f>
        <v/>
      </c>
      <c r="V14" s="51" t="str">
        <f>IF(AND('MATRIZ DE RIESGOS '!$Y$58="Muy Alta",'MATRIZ DE RIESGOS '!$AA$58="Moderado"),CONCATENATE("R9C",'MATRIZ DE RIESGOS '!$O$58),"")</f>
        <v/>
      </c>
      <c r="W14" s="52" t="str">
        <f>IF(AND('MATRIZ DE RIESGOS '!$Y$59="Muy Alta",'MATRIZ DE RIESGOS '!$AA$59="Moderado"),CONCATENATE("R9C",'MATRIZ DE RIESGOS '!$O$59),"")</f>
        <v/>
      </c>
      <c r="X14" s="52" t="str">
        <f>IF(AND('MATRIZ DE RIESGOS '!$Y$60="Muy Alta",'MATRIZ DE RIESGOS '!$AA$60="Moderado"),CONCATENATE("R9C",'MATRIZ DE RIESGOS '!$O$60),"")</f>
        <v/>
      </c>
      <c r="Y14" s="52" t="str">
        <f>IF(AND('MATRIZ DE RIESGOS '!$Y$61="Muy Alta",'MATRIZ DE RIESGOS '!$AA$61="Moderado"),CONCATENATE("R9C",'MATRIZ DE RIESGOS '!$O$61),"")</f>
        <v/>
      </c>
      <c r="Z14" s="52" t="str">
        <f>IF(AND('MATRIZ DE RIESGOS '!$Y$62="Muy Alta",'MATRIZ DE RIESGOS '!$AA$62="Moderado"),CONCATENATE("R9C",'MATRIZ DE RIESGOS '!$O$62),"")</f>
        <v/>
      </c>
      <c r="AA14" s="53" t="str">
        <f>IF(AND('MATRIZ DE RIESGOS '!$Y$63="Muy Alta",'MATRIZ DE RIESGOS '!$AA$63="Moderado"),CONCATENATE("R9C",'MATRIZ DE RIESGOS '!$O$63),"")</f>
        <v/>
      </c>
      <c r="AB14" s="51" t="str">
        <f>IF(AND('MATRIZ DE RIESGOS '!$Y$58="Muy Alta",'MATRIZ DE RIESGOS '!$AA$58="Mayor"),CONCATENATE("R9C",'MATRIZ DE RIESGOS '!$O$58),"")</f>
        <v/>
      </c>
      <c r="AC14" s="52" t="str">
        <f>IF(AND('MATRIZ DE RIESGOS '!$Y$59="Muy Alta",'MATRIZ DE RIESGOS '!$AA$59="Mayor"),CONCATENATE("R9C",'MATRIZ DE RIESGOS '!$O$59),"")</f>
        <v/>
      </c>
      <c r="AD14" s="52" t="str">
        <f>IF(AND('MATRIZ DE RIESGOS '!$Y$60="Muy Alta",'MATRIZ DE RIESGOS '!$AA$60="Mayor"),CONCATENATE("R9C",'MATRIZ DE RIESGOS '!$O$60),"")</f>
        <v/>
      </c>
      <c r="AE14" s="52" t="str">
        <f>IF(AND('MATRIZ DE RIESGOS '!$Y$61="Muy Alta",'MATRIZ DE RIESGOS '!$AA$61="Mayor"),CONCATENATE("R9C",'MATRIZ DE RIESGOS '!$O$61),"")</f>
        <v/>
      </c>
      <c r="AF14" s="52" t="str">
        <f>IF(AND('MATRIZ DE RIESGOS '!$Y$62="Muy Alta",'MATRIZ DE RIESGOS '!$AA$62="Mayor"),CONCATENATE("R9C",'MATRIZ DE RIESGOS '!$O$62),"")</f>
        <v/>
      </c>
      <c r="AG14" s="53" t="str">
        <f>IF(AND('MATRIZ DE RIESGOS '!$Y$63="Muy Alta",'MATRIZ DE RIESGOS '!$AA$63="Mayor"),CONCATENATE("R9C",'MATRIZ DE RIESGOS '!$O$63),"")</f>
        <v/>
      </c>
      <c r="AH14" s="54" t="str">
        <f>IF(AND('MATRIZ DE RIESGOS '!$Y$58="Muy Alta",'MATRIZ DE RIESGOS '!$AA$58="Catastrófico"),CONCATENATE("R9C",'MATRIZ DE RIESGOS '!$O$58),"")</f>
        <v/>
      </c>
      <c r="AI14" s="55" t="str">
        <f>IF(AND('MATRIZ DE RIESGOS '!$Y$59="Muy Alta",'MATRIZ DE RIESGOS '!$AA$59="Catastrófico"),CONCATENATE("R9C",'MATRIZ DE RIESGOS '!$O$59),"")</f>
        <v/>
      </c>
      <c r="AJ14" s="55" t="str">
        <f>IF(AND('MATRIZ DE RIESGOS '!$Y$60="Muy Alta",'MATRIZ DE RIESGOS '!$AA$60="Catastrófico"),CONCATENATE("R9C",'MATRIZ DE RIESGOS '!$O$60),"")</f>
        <v/>
      </c>
      <c r="AK14" s="55" t="str">
        <f>IF(AND('MATRIZ DE RIESGOS '!$Y$61="Muy Alta",'MATRIZ DE RIESGOS '!$AA$61="Catastrófico"),CONCATENATE("R9C",'MATRIZ DE RIESGOS '!$O$61),"")</f>
        <v/>
      </c>
      <c r="AL14" s="55" t="str">
        <f>IF(AND('MATRIZ DE RIESGOS '!$Y$62="Muy Alta",'MATRIZ DE RIESGOS '!$AA$62="Catastrófico"),CONCATENATE("R9C",'MATRIZ DE RIESGOS '!$O$62),"")</f>
        <v/>
      </c>
      <c r="AM14" s="56" t="str">
        <f>IF(AND('MATRIZ DE RIESGOS '!$Y$63="Muy Alta",'MATRIZ DE RIESGOS '!$AA$63="Catastrófico"),CONCATENATE("R9C",'MATRIZ DE RIESGOS '!$O$63),"")</f>
        <v/>
      </c>
      <c r="AN14" s="1"/>
      <c r="AO14" s="178"/>
      <c r="AP14" s="147"/>
      <c r="AQ14" s="147"/>
      <c r="AR14" s="147"/>
      <c r="AS14" s="147"/>
      <c r="AT14" s="148"/>
      <c r="AU14" s="1"/>
      <c r="AV14" s="1"/>
      <c r="AW14" s="1"/>
      <c r="AX14" s="1"/>
      <c r="AY14" s="1"/>
      <c r="AZ14" s="1"/>
      <c r="BA14" s="1"/>
      <c r="BB14" s="1"/>
      <c r="BC14" s="1"/>
      <c r="BD14" s="1"/>
      <c r="BE14" s="1"/>
      <c r="BF14" s="1"/>
      <c r="BG14" s="1"/>
      <c r="BH14" s="1"/>
      <c r="BI14" s="1"/>
    </row>
    <row r="15" spans="1:61" ht="15.75" customHeight="1" x14ac:dyDescent="0.25">
      <c r="A15" s="1"/>
      <c r="B15" s="248"/>
      <c r="C15" s="147"/>
      <c r="D15" s="148"/>
      <c r="E15" s="238"/>
      <c r="F15" s="239"/>
      <c r="G15" s="239"/>
      <c r="H15" s="239"/>
      <c r="I15" s="243"/>
      <c r="J15" s="57" t="str">
        <f>IF(AND('MATRIZ DE RIESGOS '!$Y$64="Muy Alta",'MATRIZ DE RIESGOS '!$AA$64="Leve"),CONCATENATE("R10C",'MATRIZ DE RIESGOS '!$O$64),"")</f>
        <v/>
      </c>
      <c r="K15" s="58" t="str">
        <f>IF(AND('MATRIZ DE RIESGOS '!$Y$65="Muy Alta",'MATRIZ DE RIESGOS '!$AA$65="Leve"),CONCATENATE("R10C",'MATRIZ DE RIESGOS '!$O$65),"")</f>
        <v/>
      </c>
      <c r="L15" s="58" t="str">
        <f>IF(AND('MATRIZ DE RIESGOS '!$Y$66="Muy Alta",'MATRIZ DE RIESGOS '!$AA$66="Leve"),CONCATENATE("R10C",'MATRIZ DE RIESGOS '!$O$66),"")</f>
        <v/>
      </c>
      <c r="M15" s="58" t="str">
        <f>IF(AND('MATRIZ DE RIESGOS '!$Y$67="Muy Alta",'MATRIZ DE RIESGOS '!$AA$67="Leve"),CONCATENATE("R10C",'MATRIZ DE RIESGOS '!$O$67),"")</f>
        <v/>
      </c>
      <c r="N15" s="58" t="str">
        <f>IF(AND('MATRIZ DE RIESGOS '!$Y$68="Muy Alta",'MATRIZ DE RIESGOS '!$AA$68="Leve"),CONCATENATE("R10C",'MATRIZ DE RIESGOS '!$O$68),"")</f>
        <v/>
      </c>
      <c r="O15" s="59" t="str">
        <f>IF(AND('MATRIZ DE RIESGOS '!$Y$69="Muy Alta",'MATRIZ DE RIESGOS '!$AA$69="Leve"),CONCATENATE("R10C",'MATRIZ DE RIESGOS '!$O$69),"")</f>
        <v/>
      </c>
      <c r="P15" s="51" t="str">
        <f>IF(AND('MATRIZ DE RIESGOS '!$Y$64="Muy Alta",'MATRIZ DE RIESGOS '!$AA$64="Menor"),CONCATENATE("R10C",'MATRIZ DE RIESGOS '!$O$64),"")</f>
        <v/>
      </c>
      <c r="Q15" s="52" t="str">
        <f>IF(AND('MATRIZ DE RIESGOS '!$Y$65="Muy Alta",'MATRIZ DE RIESGOS '!$AA$65="Menor"),CONCATENATE("R10C",'MATRIZ DE RIESGOS '!$O$65),"")</f>
        <v/>
      </c>
      <c r="R15" s="52" t="str">
        <f>IF(AND('MATRIZ DE RIESGOS '!$Y$66="Muy Alta",'MATRIZ DE RIESGOS '!$AA$66="Menor"),CONCATENATE("R10C",'MATRIZ DE RIESGOS '!$O$66),"")</f>
        <v/>
      </c>
      <c r="S15" s="52" t="str">
        <f>IF(AND('MATRIZ DE RIESGOS '!$Y$67="Muy Alta",'MATRIZ DE RIESGOS '!$AA$67="Menor"),CONCATENATE("R10C",'MATRIZ DE RIESGOS '!$O$67),"")</f>
        <v/>
      </c>
      <c r="T15" s="52" t="str">
        <f>IF(AND('MATRIZ DE RIESGOS '!$Y$68="Muy Alta",'MATRIZ DE RIESGOS '!$AA$68="Menor"),CONCATENATE("R10C",'MATRIZ DE RIESGOS '!$O$68),"")</f>
        <v/>
      </c>
      <c r="U15" s="53" t="str">
        <f>IF(AND('MATRIZ DE RIESGOS '!$Y$69="Muy Alta",'MATRIZ DE RIESGOS '!$AA$69="Menor"),CONCATENATE("R10C",'MATRIZ DE RIESGOS '!$O$69),"")</f>
        <v/>
      </c>
      <c r="V15" s="57" t="str">
        <f>IF(AND('MATRIZ DE RIESGOS '!$Y$64="Muy Alta",'MATRIZ DE RIESGOS '!$AA$64="Moderado"),CONCATENATE("R10C",'MATRIZ DE RIESGOS '!$O$64),"")</f>
        <v/>
      </c>
      <c r="W15" s="58" t="str">
        <f>IF(AND('MATRIZ DE RIESGOS '!$Y$65="Muy Alta",'MATRIZ DE RIESGOS '!$AA$65="Moderado"),CONCATENATE("R10C",'MATRIZ DE RIESGOS '!$O$65),"")</f>
        <v/>
      </c>
      <c r="X15" s="58" t="str">
        <f>IF(AND('MATRIZ DE RIESGOS '!$Y$66="Muy Alta",'MATRIZ DE RIESGOS '!$AA$66="Moderado"),CONCATENATE("R10C",'MATRIZ DE RIESGOS '!$O$66),"")</f>
        <v/>
      </c>
      <c r="Y15" s="58" t="str">
        <f>IF(AND('MATRIZ DE RIESGOS '!$Y$67="Muy Alta",'MATRIZ DE RIESGOS '!$AA$67="Moderado"),CONCATENATE("R10C",'MATRIZ DE RIESGOS '!$O$67),"")</f>
        <v/>
      </c>
      <c r="Z15" s="58" t="str">
        <f>IF(AND('MATRIZ DE RIESGOS '!$Y$68="Muy Alta",'MATRIZ DE RIESGOS '!$AA$68="Moderado"),CONCATENATE("R10C",'MATRIZ DE RIESGOS '!$O$68),"")</f>
        <v/>
      </c>
      <c r="AA15" s="59" t="str">
        <f>IF(AND('MATRIZ DE RIESGOS '!$Y$69="Muy Alta",'MATRIZ DE RIESGOS '!$AA$69="Moderado"),CONCATENATE("R10C",'MATRIZ DE RIESGOS '!$O$69),"")</f>
        <v/>
      </c>
      <c r="AB15" s="51" t="str">
        <f>IF(AND('MATRIZ DE RIESGOS '!$Y$64="Muy Alta",'MATRIZ DE RIESGOS '!$AA$64="Mayor"),CONCATENATE("R10C",'MATRIZ DE RIESGOS '!$O$64),"")</f>
        <v/>
      </c>
      <c r="AC15" s="52" t="str">
        <f>IF(AND('MATRIZ DE RIESGOS '!$Y$65="Muy Alta",'MATRIZ DE RIESGOS '!$AA$65="Mayor"),CONCATENATE("R10C",'MATRIZ DE RIESGOS '!$O$65),"")</f>
        <v/>
      </c>
      <c r="AD15" s="52" t="str">
        <f>IF(AND('MATRIZ DE RIESGOS '!$Y$66="Muy Alta",'MATRIZ DE RIESGOS '!$AA$66="Mayor"),CONCATENATE("R10C",'MATRIZ DE RIESGOS '!$O$66),"")</f>
        <v/>
      </c>
      <c r="AE15" s="52" t="str">
        <f>IF(AND('MATRIZ DE RIESGOS '!$Y$67="Muy Alta",'MATRIZ DE RIESGOS '!$AA$67="Mayor"),CONCATENATE("R10C",'MATRIZ DE RIESGOS '!$O$67),"")</f>
        <v/>
      </c>
      <c r="AF15" s="52" t="str">
        <f>IF(AND('MATRIZ DE RIESGOS '!$Y$68="Muy Alta",'MATRIZ DE RIESGOS '!$AA$68="Mayor"),CONCATENATE("R10C",'MATRIZ DE RIESGOS '!$O$68),"")</f>
        <v/>
      </c>
      <c r="AG15" s="53" t="str">
        <f>IF(AND('MATRIZ DE RIESGOS '!$Y$69="Muy Alta",'MATRIZ DE RIESGOS '!$AA$69="Mayor"),CONCATENATE("R10C",'MATRIZ DE RIESGOS '!$O$69),"")</f>
        <v/>
      </c>
      <c r="AH15" s="60" t="str">
        <f>IF(AND('MATRIZ DE RIESGOS '!$Y$64="Muy Alta",'MATRIZ DE RIESGOS '!$AA$64="Catastrófico"),CONCATENATE("R10C",'MATRIZ DE RIESGOS '!$O$64),"")</f>
        <v/>
      </c>
      <c r="AI15" s="61" t="str">
        <f>IF(AND('MATRIZ DE RIESGOS '!$Y$65="Muy Alta",'MATRIZ DE RIESGOS '!$AA$65="Catastrófico"),CONCATENATE("R10C",'MATRIZ DE RIESGOS '!$O$65),"")</f>
        <v/>
      </c>
      <c r="AJ15" s="61" t="str">
        <f>IF(AND('MATRIZ DE RIESGOS '!$Y$66="Muy Alta",'MATRIZ DE RIESGOS '!$AA$66="Catastrófico"),CONCATENATE("R10C",'MATRIZ DE RIESGOS '!$O$66),"")</f>
        <v/>
      </c>
      <c r="AK15" s="61" t="str">
        <f>IF(AND('MATRIZ DE RIESGOS '!$Y$67="Muy Alta",'MATRIZ DE RIESGOS '!$AA$67="Catastrófico"),CONCATENATE("R10C",'MATRIZ DE RIESGOS '!$O$67),"")</f>
        <v/>
      </c>
      <c r="AL15" s="61" t="str">
        <f>IF(AND('MATRIZ DE RIESGOS '!$Y$68="Muy Alta",'MATRIZ DE RIESGOS '!$AA$68="Catastrófico"),CONCATENATE("R10C",'MATRIZ DE RIESGOS '!$O$68),"")</f>
        <v/>
      </c>
      <c r="AM15" s="62" t="str">
        <f>IF(AND('MATRIZ DE RIESGOS '!$Y$69="Muy Alta",'MATRIZ DE RIESGOS '!$AA$69="Catastrófico"),CONCATENATE("R10C",'MATRIZ DE RIESGOS '!$O$69),"")</f>
        <v/>
      </c>
      <c r="AN15" s="1"/>
      <c r="AO15" s="238"/>
      <c r="AP15" s="239"/>
      <c r="AQ15" s="239"/>
      <c r="AR15" s="239"/>
      <c r="AS15" s="239"/>
      <c r="AT15" s="243"/>
      <c r="AU15" s="1"/>
      <c r="AV15" s="1"/>
      <c r="AW15" s="1"/>
      <c r="AX15" s="1"/>
      <c r="AY15" s="1"/>
      <c r="AZ15" s="1"/>
      <c r="BA15" s="1"/>
      <c r="BB15" s="1"/>
      <c r="BC15" s="1"/>
      <c r="BD15" s="1"/>
      <c r="BE15" s="1"/>
      <c r="BF15" s="1"/>
      <c r="BG15" s="1"/>
      <c r="BH15" s="1"/>
      <c r="BI15" s="1"/>
    </row>
    <row r="16" spans="1:61" ht="15" customHeight="1" x14ac:dyDescent="0.25">
      <c r="A16" s="1"/>
      <c r="B16" s="248"/>
      <c r="C16" s="147"/>
      <c r="D16" s="148"/>
      <c r="E16" s="259" t="s">
        <v>122</v>
      </c>
      <c r="F16" s="237"/>
      <c r="G16" s="237"/>
      <c r="H16" s="237"/>
      <c r="I16" s="237"/>
      <c r="J16" s="63" t="str">
        <f ca="1">IF(AND('MATRIZ DE RIESGOS '!$Y$10="Alta",'MATRIZ DE RIESGOS '!$AA$10="Leve"),CONCATENATE("R1C",'MATRIZ DE RIESGOS '!$O$10),"")</f>
        <v/>
      </c>
      <c r="K16" s="64" t="str">
        <f ca="1">IF(AND('MATRIZ DE RIESGOS '!$Y$11="Alta",'MATRIZ DE RIESGOS '!$AA$11="Leve"),CONCATENATE("R1C",'MATRIZ DE RIESGOS '!$O$11),"")</f>
        <v/>
      </c>
      <c r="L16" s="64" t="str">
        <f ca="1">IF(AND('MATRIZ DE RIESGOS '!$Y$12="Alta",'MATRIZ DE RIESGOS '!$AA$12="Leve"),CONCATENATE("R1C",'MATRIZ DE RIESGOS '!$O$12),"")</f>
        <v/>
      </c>
      <c r="M16" s="64" t="str">
        <f ca="1">IF(AND('MATRIZ DE RIESGOS '!$Y$13="Alta",'MATRIZ DE RIESGOS '!$AA$13="Leve"),CONCATENATE("R1C",'MATRIZ DE RIESGOS '!$O$13),"")</f>
        <v/>
      </c>
      <c r="N16" s="64" t="str">
        <f ca="1">IF(AND('MATRIZ DE RIESGOS '!$Y$14="Alta",'MATRIZ DE RIESGOS '!$AA$14="Leve"),CONCATENATE("R1C",'MATRIZ DE RIESGOS '!$O$14),"")</f>
        <v/>
      </c>
      <c r="O16" s="65" t="str">
        <f ca="1">IF(AND('MATRIZ DE RIESGOS '!$Y$15="Alta",'MATRIZ DE RIESGOS '!$AA$15="Leve"),CONCATENATE("R1C",'MATRIZ DE RIESGOS '!$O$15),"")</f>
        <v/>
      </c>
      <c r="P16" s="63" t="str">
        <f ca="1">IF(AND('MATRIZ DE RIESGOS '!$Y$10="Alta",'MATRIZ DE RIESGOS '!$AA$10="Menor"),CONCATENATE("R1C",'MATRIZ DE RIESGOS '!$O$10),"")</f>
        <v/>
      </c>
      <c r="Q16" s="64" t="str">
        <f ca="1">IF(AND('MATRIZ DE RIESGOS '!$Y$11="Alta",'MATRIZ DE RIESGOS '!$AA$11="Menor"),CONCATENATE("R1C",'MATRIZ DE RIESGOS '!$O$11),"")</f>
        <v/>
      </c>
      <c r="R16" s="64" t="str">
        <f ca="1">IF(AND('MATRIZ DE RIESGOS '!$Y$12="Alta",'MATRIZ DE RIESGOS '!$AA$12="Menor"),CONCATENATE("R1C",'MATRIZ DE RIESGOS '!$O$12),"")</f>
        <v/>
      </c>
      <c r="S16" s="64" t="str">
        <f ca="1">IF(AND('MATRIZ DE RIESGOS '!$Y$13="Alta",'MATRIZ DE RIESGOS '!$AA$13="Menor"),CONCATENATE("R1C",'MATRIZ DE RIESGOS '!$O$13),"")</f>
        <v/>
      </c>
      <c r="T16" s="64" t="str">
        <f ca="1">IF(AND('MATRIZ DE RIESGOS '!$Y$14="Alta",'MATRIZ DE RIESGOS '!$AA$14="Menor"),CONCATENATE("R1C",'MATRIZ DE RIESGOS '!$O$14),"")</f>
        <v/>
      </c>
      <c r="U16" s="65" t="str">
        <f ca="1">IF(AND('MATRIZ DE RIESGOS '!$Y$15="Alta",'MATRIZ DE RIESGOS '!$AA$15="Menor"),CONCATENATE("R1C",'MATRIZ DE RIESGOS '!$O$15),"")</f>
        <v/>
      </c>
      <c r="V16" s="45" t="str">
        <f ca="1">IF(AND('MATRIZ DE RIESGOS '!$Y$10="Alta",'MATRIZ DE RIESGOS '!$AA$10="Moderado"),CONCATENATE("R1C",'MATRIZ DE RIESGOS '!$O$10),"")</f>
        <v/>
      </c>
      <c r="W16" s="46" t="str">
        <f ca="1">IF(AND('MATRIZ DE RIESGOS '!$Y$11="Alta",'MATRIZ DE RIESGOS '!$AA$11="Moderado"),CONCATENATE("R1C",'MATRIZ DE RIESGOS '!$O$11),"")</f>
        <v/>
      </c>
      <c r="X16" s="46" t="str">
        <f ca="1">IF(AND('MATRIZ DE RIESGOS '!$Y$12="Alta",'MATRIZ DE RIESGOS '!$AA$12="Moderado"),CONCATENATE("R1C",'MATRIZ DE RIESGOS '!$O$12),"")</f>
        <v/>
      </c>
      <c r="Y16" s="46" t="str">
        <f ca="1">IF(AND('MATRIZ DE RIESGOS '!$Y$13="Alta",'MATRIZ DE RIESGOS '!$AA$13="Moderado"),CONCATENATE("R1C",'MATRIZ DE RIESGOS '!$O$13),"")</f>
        <v/>
      </c>
      <c r="Z16" s="46" t="str">
        <f ca="1">IF(AND('MATRIZ DE RIESGOS '!$Y$14="Alta",'MATRIZ DE RIESGOS '!$AA$14="Moderado"),CONCATENATE("R1C",'MATRIZ DE RIESGOS '!$O$14),"")</f>
        <v>R1C5</v>
      </c>
      <c r="AA16" s="47" t="str">
        <f ca="1">IF(AND('MATRIZ DE RIESGOS '!$Y$15="Alta",'MATRIZ DE RIESGOS '!$AA$15="Moderado"),CONCATENATE("R1C",'MATRIZ DE RIESGOS '!$O$15),"")</f>
        <v>R1C6</v>
      </c>
      <c r="AB16" s="45" t="str">
        <f ca="1">IF(AND('MATRIZ DE RIESGOS '!$Y$10="Alta",'MATRIZ DE RIESGOS '!$AA$10="Mayor"),CONCATENATE("R1C",'MATRIZ DE RIESGOS '!$O$10),"")</f>
        <v>R1C1</v>
      </c>
      <c r="AC16" s="46" t="str">
        <f ca="1">IF(AND('MATRIZ DE RIESGOS '!$Y$11="Alta",'MATRIZ DE RIESGOS '!$AA$11="Mayor"),CONCATENATE("R1C",'MATRIZ DE RIESGOS '!$O$11),"")</f>
        <v/>
      </c>
      <c r="AD16" s="46" t="str">
        <f ca="1">IF(AND('MATRIZ DE RIESGOS '!$Y$12="Alta",'MATRIZ DE RIESGOS '!$AA$12="Mayor"),CONCATENATE("R1C",'MATRIZ DE RIESGOS '!$O$12),"")</f>
        <v/>
      </c>
      <c r="AE16" s="46" t="str">
        <f ca="1">IF(AND('MATRIZ DE RIESGOS '!$Y$13="Alta",'MATRIZ DE RIESGOS '!$AA$13="Mayor"),CONCATENATE("R1C",'MATRIZ DE RIESGOS '!$O$13),"")</f>
        <v/>
      </c>
      <c r="AF16" s="46" t="str">
        <f ca="1">IF(AND('MATRIZ DE RIESGOS '!$Y$14="Alta",'MATRIZ DE RIESGOS '!$AA$14="Mayor"),CONCATENATE("R1C",'MATRIZ DE RIESGOS '!$O$14),"")</f>
        <v/>
      </c>
      <c r="AG16" s="47" t="str">
        <f ca="1">IF(AND('MATRIZ DE RIESGOS '!$Y$15="Alta",'MATRIZ DE RIESGOS '!$AA$15="Mayor"),CONCATENATE("R1C",'MATRIZ DE RIESGOS '!$O$15),"")</f>
        <v/>
      </c>
      <c r="AH16" s="48" t="str">
        <f ca="1">IF(AND('MATRIZ DE RIESGOS '!$Y$10="Alta",'MATRIZ DE RIESGOS '!$AA$10="Catastrófico"),CONCATENATE("R1C",'MATRIZ DE RIESGOS '!$O$10),"")</f>
        <v/>
      </c>
      <c r="AI16" s="49" t="str">
        <f ca="1">IF(AND('MATRIZ DE RIESGOS '!$Y$11="Alta",'MATRIZ DE RIESGOS '!$AA$11="Catastrófico"),CONCATENATE("R1C",'MATRIZ DE RIESGOS '!$O$11),"")</f>
        <v/>
      </c>
      <c r="AJ16" s="49" t="str">
        <f ca="1">IF(AND('MATRIZ DE RIESGOS '!$Y$12="Alta",'MATRIZ DE RIESGOS '!$AA$12="Catastrófico"),CONCATENATE("R1C",'MATRIZ DE RIESGOS '!$O$12),"")</f>
        <v/>
      </c>
      <c r="AK16" s="49" t="str">
        <f ca="1">IF(AND('MATRIZ DE RIESGOS '!$Y$13="Alta",'MATRIZ DE RIESGOS '!$AA$13="Catastrófico"),CONCATENATE("R1C",'MATRIZ DE RIESGOS '!$O$13),"")</f>
        <v/>
      </c>
      <c r="AL16" s="49" t="str">
        <f ca="1">IF(AND('MATRIZ DE RIESGOS '!$Y$14="Alta",'MATRIZ DE RIESGOS '!$AA$14="Catastrófico"),CONCATENATE("R1C",'MATRIZ DE RIESGOS '!$O$14),"")</f>
        <v/>
      </c>
      <c r="AM16" s="50" t="str">
        <f ca="1">IF(AND('MATRIZ DE RIESGOS '!$Y$15="Alta",'MATRIZ DE RIESGOS '!$AA$15="Catastrófico"),CONCATENATE("R1C",'MATRIZ DE RIESGOS '!$O$15),"")</f>
        <v/>
      </c>
      <c r="AN16" s="1"/>
      <c r="AO16" s="260" t="s">
        <v>123</v>
      </c>
      <c r="AP16" s="237"/>
      <c r="AQ16" s="237"/>
      <c r="AR16" s="237"/>
      <c r="AS16" s="237"/>
      <c r="AT16" s="226"/>
      <c r="AU16" s="1"/>
      <c r="AV16" s="1"/>
      <c r="AW16" s="1"/>
      <c r="AX16" s="1"/>
      <c r="AY16" s="1"/>
      <c r="AZ16" s="1"/>
      <c r="BA16" s="1"/>
      <c r="BB16" s="1"/>
      <c r="BC16" s="1"/>
      <c r="BD16" s="1"/>
      <c r="BE16" s="1"/>
      <c r="BF16" s="1"/>
      <c r="BG16" s="1"/>
      <c r="BH16" s="1"/>
      <c r="BI16" s="1"/>
    </row>
    <row r="17" spans="1:61" ht="15" customHeight="1" x14ac:dyDescent="0.25">
      <c r="A17" s="1"/>
      <c r="B17" s="248"/>
      <c r="C17" s="147"/>
      <c r="D17" s="148"/>
      <c r="E17" s="178"/>
      <c r="F17" s="147"/>
      <c r="G17" s="147"/>
      <c r="H17" s="147"/>
      <c r="I17" s="147"/>
      <c r="J17" s="66" t="str">
        <f ca="1">IF(AND('MATRIZ DE RIESGOS '!$Y$16="Alta",'MATRIZ DE RIESGOS '!$AA$16="Leve"),CONCATENATE("R2C",'MATRIZ DE RIESGOS '!$O$16),"")</f>
        <v/>
      </c>
      <c r="K17" s="67" t="str">
        <f ca="1">IF(AND('MATRIZ DE RIESGOS '!$Y$17="Alta",'MATRIZ DE RIESGOS '!$AA$17="Leve"),CONCATENATE("R2C",'MATRIZ DE RIESGOS '!$O$17),"")</f>
        <v/>
      </c>
      <c r="L17" s="67" t="str">
        <f ca="1">IF(AND('MATRIZ DE RIESGOS '!$Y$18="Alta",'MATRIZ DE RIESGOS '!$AA$18="Leve"),CONCATENATE("R2C",'MATRIZ DE RIESGOS '!$O$18),"")</f>
        <v/>
      </c>
      <c r="M17" s="67" t="str">
        <f>IF(AND('MATRIZ DE RIESGOS '!$Y$19="Alta",'MATRIZ DE RIESGOS '!$AA$19="Leve"),CONCATENATE("R2C",'MATRIZ DE RIESGOS '!$O$19),"")</f>
        <v/>
      </c>
      <c r="N17" s="67" t="str">
        <f>IF(AND('MATRIZ DE RIESGOS '!$Y$20="Alta",'MATRIZ DE RIESGOS '!$AA$20="Leve"),CONCATENATE("R2C",'MATRIZ DE RIESGOS '!$O$20),"")</f>
        <v/>
      </c>
      <c r="O17" s="68" t="str">
        <f>IF(AND('MATRIZ DE RIESGOS '!$Y$21="Alta",'MATRIZ DE RIESGOS '!$AA$21="Leve"),CONCATENATE("R2C",'MATRIZ DE RIESGOS '!$O$21),"")</f>
        <v/>
      </c>
      <c r="P17" s="66" t="str">
        <f ca="1">IF(AND('MATRIZ DE RIESGOS '!$Y$16="Alta",'MATRIZ DE RIESGOS '!$AA$16="Menor"),CONCATENATE("R2C",'MATRIZ DE RIESGOS '!$O$16),"")</f>
        <v/>
      </c>
      <c r="Q17" s="67" t="str">
        <f ca="1">IF(AND('MATRIZ DE RIESGOS '!$Y$17="Alta",'MATRIZ DE RIESGOS '!$AA$17="Menor"),CONCATENATE("R2C",'MATRIZ DE RIESGOS '!$O$17),"")</f>
        <v/>
      </c>
      <c r="R17" s="67" t="str">
        <f ca="1">IF(AND('MATRIZ DE RIESGOS '!$Y$18="Alta",'MATRIZ DE RIESGOS '!$AA$18="Menor"),CONCATENATE("R2C",'MATRIZ DE RIESGOS '!$O$18),"")</f>
        <v/>
      </c>
      <c r="S17" s="67" t="str">
        <f>IF(AND('MATRIZ DE RIESGOS '!$Y$19="Alta",'MATRIZ DE RIESGOS '!$AA$19="Menor"),CONCATENATE("R2C",'MATRIZ DE RIESGOS '!$O$19),"")</f>
        <v/>
      </c>
      <c r="T17" s="67" t="str">
        <f>IF(AND('MATRIZ DE RIESGOS '!$Y$20="Alta",'MATRIZ DE RIESGOS '!$AA$20="Menor"),CONCATENATE("R2C",'MATRIZ DE RIESGOS '!$O$20),"")</f>
        <v/>
      </c>
      <c r="U17" s="68" t="str">
        <f>IF(AND('MATRIZ DE RIESGOS '!$Y$21="Alta",'MATRIZ DE RIESGOS '!$AA$21="Menor"),CONCATENATE("R2C",'MATRIZ DE RIESGOS '!$O$21),"")</f>
        <v/>
      </c>
      <c r="V17" s="51" t="str">
        <f ca="1">IF(AND('MATRIZ DE RIESGOS '!$Y$16="Alta",'MATRIZ DE RIESGOS '!$AA$16="Moderado"),CONCATENATE("R2C",'MATRIZ DE RIESGOS '!$O$16),"")</f>
        <v/>
      </c>
      <c r="W17" s="52" t="str">
        <f ca="1">IF(AND('MATRIZ DE RIESGOS '!$Y$17="Alta",'MATRIZ DE RIESGOS '!$AA$17="Moderado"),CONCATENATE("R2C",'MATRIZ DE RIESGOS '!$O$17),"")</f>
        <v/>
      </c>
      <c r="X17" s="52" t="str">
        <f ca="1">IF(AND('MATRIZ DE RIESGOS '!$Y$18="Alta",'MATRIZ DE RIESGOS '!$AA$18="Moderado"),CONCATENATE("R2C",'MATRIZ DE RIESGOS '!$O$18),"")</f>
        <v/>
      </c>
      <c r="Y17" s="52" t="str">
        <f>IF(AND('MATRIZ DE RIESGOS '!$Y$19="Alta",'MATRIZ DE RIESGOS '!$AA$19="Moderado"),CONCATENATE("R2C",'MATRIZ DE RIESGOS '!$O$19),"")</f>
        <v/>
      </c>
      <c r="Z17" s="52" t="str">
        <f>IF(AND('MATRIZ DE RIESGOS '!$Y$20="Alta",'MATRIZ DE RIESGOS '!$AA$20="Moderado"),CONCATENATE("R2C",'MATRIZ DE RIESGOS '!$O$20),"")</f>
        <v/>
      </c>
      <c r="AA17" s="53" t="str">
        <f>IF(AND('MATRIZ DE RIESGOS '!$Y$21="Alta",'MATRIZ DE RIESGOS '!$AA$21="Moderado"),CONCATENATE("R2C",'MATRIZ DE RIESGOS '!$O$21),"")</f>
        <v/>
      </c>
      <c r="AB17" s="51" t="str">
        <f ca="1">IF(AND('MATRIZ DE RIESGOS '!$Y$16="Alta",'MATRIZ DE RIESGOS '!$AA$16="Mayor"),CONCATENATE("R2C",'MATRIZ DE RIESGOS '!$O$16),"")</f>
        <v/>
      </c>
      <c r="AC17" s="52" t="str">
        <f ca="1">IF(AND('MATRIZ DE RIESGOS '!$Y$17="Alta",'MATRIZ DE RIESGOS '!$AA$17="Mayor"),CONCATENATE("R2C",'MATRIZ DE RIESGOS '!$O$17),"")</f>
        <v/>
      </c>
      <c r="AD17" s="52" t="str">
        <f ca="1">IF(AND('MATRIZ DE RIESGOS '!$Y$18="Alta",'MATRIZ DE RIESGOS '!$AA$18="Mayor"),CONCATENATE("R2C",'MATRIZ DE RIESGOS '!$O$18),"")</f>
        <v/>
      </c>
      <c r="AE17" s="52" t="str">
        <f>IF(AND('MATRIZ DE RIESGOS '!$Y$19="Alta",'MATRIZ DE RIESGOS '!$AA$19="Mayor"),CONCATENATE("R2C",'MATRIZ DE RIESGOS '!$O$19),"")</f>
        <v/>
      </c>
      <c r="AF17" s="52" t="str">
        <f>IF(AND('MATRIZ DE RIESGOS '!$Y$20="Alta",'MATRIZ DE RIESGOS '!$AA$20="Mayor"),CONCATENATE("R2C",'MATRIZ DE RIESGOS '!$O$20),"")</f>
        <v/>
      </c>
      <c r="AG17" s="53" t="str">
        <f>IF(AND('MATRIZ DE RIESGOS '!$Y$21="Alta",'MATRIZ DE RIESGOS '!$AA$21="Mayor"),CONCATENATE("R2C",'MATRIZ DE RIESGOS '!$O$21),"")</f>
        <v/>
      </c>
      <c r="AH17" s="54" t="str">
        <f ca="1">IF(AND('MATRIZ DE RIESGOS '!$Y$16="Alta",'MATRIZ DE RIESGOS '!$AA$16="Catastrófico"),CONCATENATE("R2C",'MATRIZ DE RIESGOS '!$O$16),"")</f>
        <v/>
      </c>
      <c r="AI17" s="55" t="str">
        <f ca="1">IF(AND('MATRIZ DE RIESGOS '!$Y$17="Alta",'MATRIZ DE RIESGOS '!$AA$17="Catastrófico"),CONCATENATE("R2C",'MATRIZ DE RIESGOS '!$O$17),"")</f>
        <v/>
      </c>
      <c r="AJ17" s="55" t="str">
        <f ca="1">IF(AND('MATRIZ DE RIESGOS '!$Y$18="Alta",'MATRIZ DE RIESGOS '!$AA$18="Catastrófico"),CONCATENATE("R2C",'MATRIZ DE RIESGOS '!$O$18),"")</f>
        <v/>
      </c>
      <c r="AK17" s="55" t="str">
        <f>IF(AND('MATRIZ DE RIESGOS '!$Y$19="Alta",'MATRIZ DE RIESGOS '!$AA$19="Catastrófico"),CONCATENATE("R2C",'MATRIZ DE RIESGOS '!$O$19),"")</f>
        <v/>
      </c>
      <c r="AL17" s="55" t="str">
        <f>IF(AND('MATRIZ DE RIESGOS '!$Y$20="Alta",'MATRIZ DE RIESGOS '!$AA$20="Catastrófico"),CONCATENATE("R2C",'MATRIZ DE RIESGOS '!$O$20),"")</f>
        <v/>
      </c>
      <c r="AM17" s="56" t="str">
        <f>IF(AND('MATRIZ DE RIESGOS '!$Y$21="Alta",'MATRIZ DE RIESGOS '!$AA$21="Catastrófico"),CONCATENATE("R2C",'MATRIZ DE RIESGOS '!$O$21),"")</f>
        <v/>
      </c>
      <c r="AN17" s="1"/>
      <c r="AO17" s="178"/>
      <c r="AP17" s="147"/>
      <c r="AQ17" s="147"/>
      <c r="AR17" s="147"/>
      <c r="AS17" s="147"/>
      <c r="AT17" s="148"/>
      <c r="AU17" s="1"/>
      <c r="AV17" s="1"/>
      <c r="AW17" s="1"/>
      <c r="AX17" s="1"/>
      <c r="AY17" s="1"/>
      <c r="AZ17" s="1"/>
      <c r="BA17" s="1"/>
      <c r="BB17" s="1"/>
      <c r="BC17" s="1"/>
      <c r="BD17" s="1"/>
      <c r="BE17" s="1"/>
      <c r="BF17" s="1"/>
      <c r="BG17" s="1"/>
      <c r="BH17" s="1"/>
      <c r="BI17" s="1"/>
    </row>
    <row r="18" spans="1:61" ht="15" customHeight="1" x14ac:dyDescent="0.25">
      <c r="A18" s="1"/>
      <c r="B18" s="248"/>
      <c r="C18" s="147"/>
      <c r="D18" s="148"/>
      <c r="E18" s="178"/>
      <c r="F18" s="147"/>
      <c r="G18" s="147"/>
      <c r="H18" s="147"/>
      <c r="I18" s="147"/>
      <c r="J18" s="66" t="str">
        <f ca="1">IF(AND('MATRIZ DE RIESGOS '!$Y$22="Alta",'MATRIZ DE RIESGOS '!$AA$22="Leve"),CONCATENATE("R3C",'MATRIZ DE RIESGOS '!$O$22),"")</f>
        <v/>
      </c>
      <c r="K18" s="67" t="str">
        <f ca="1">IF(AND('MATRIZ DE RIESGOS '!$Y$23="Alta",'MATRIZ DE RIESGOS '!$AA$23="Leve"),CONCATENATE("R3C",'MATRIZ DE RIESGOS '!$O$23),"")</f>
        <v/>
      </c>
      <c r="L18" s="67" t="str">
        <f ca="1">IF(AND('MATRIZ DE RIESGOS '!$Y$24="Alta",'MATRIZ DE RIESGOS '!$AA$24="Leve"),CONCATENATE("R3C",'MATRIZ DE RIESGOS '!$O$24),"")</f>
        <v/>
      </c>
      <c r="M18" s="67" t="str">
        <f>IF(AND('MATRIZ DE RIESGOS '!$Y$25="Alta",'MATRIZ DE RIESGOS '!$AA$25="Leve"),CONCATENATE("R3C",'MATRIZ DE RIESGOS '!$O$25),"")</f>
        <v/>
      </c>
      <c r="N18" s="67" t="str">
        <f>IF(AND('MATRIZ DE RIESGOS '!$Y$26="Alta",'MATRIZ DE RIESGOS '!$AA$26="Leve"),CONCATENATE("R3C",'MATRIZ DE RIESGOS '!$O$26),"")</f>
        <v/>
      </c>
      <c r="O18" s="68" t="str">
        <f>IF(AND('MATRIZ DE RIESGOS '!$Y$27="Alta",'MATRIZ DE RIESGOS '!$AA$27="Leve"),CONCATENATE("R3C",'MATRIZ DE RIESGOS '!$O$27),"")</f>
        <v/>
      </c>
      <c r="P18" s="66" t="str">
        <f ca="1">IF(AND('MATRIZ DE RIESGOS '!$Y$22="Alta",'MATRIZ DE RIESGOS '!$AA$22="Menor"),CONCATENATE("R3C",'MATRIZ DE RIESGOS '!$O$22),"")</f>
        <v/>
      </c>
      <c r="Q18" s="67" t="str">
        <f ca="1">IF(AND('MATRIZ DE RIESGOS '!$Y$23="Alta",'MATRIZ DE RIESGOS '!$AA$23="Menor"),CONCATENATE("R3C",'MATRIZ DE RIESGOS '!$O$23),"")</f>
        <v/>
      </c>
      <c r="R18" s="67" t="str">
        <f ca="1">IF(AND('MATRIZ DE RIESGOS '!$Y$24="Alta",'MATRIZ DE RIESGOS '!$AA$24="Menor"),CONCATENATE("R3C",'MATRIZ DE RIESGOS '!$O$24),"")</f>
        <v/>
      </c>
      <c r="S18" s="67" t="str">
        <f>IF(AND('MATRIZ DE RIESGOS '!$Y$25="Alta",'MATRIZ DE RIESGOS '!$AA$25="Menor"),CONCATENATE("R3C",'MATRIZ DE RIESGOS '!$O$25),"")</f>
        <v/>
      </c>
      <c r="T18" s="67" t="str">
        <f>IF(AND('MATRIZ DE RIESGOS '!$Y$26="Alta",'MATRIZ DE RIESGOS '!$AA$26="Menor"),CONCATENATE("R3C",'MATRIZ DE RIESGOS '!$O$26),"")</f>
        <v/>
      </c>
      <c r="U18" s="68" t="str">
        <f>IF(AND('MATRIZ DE RIESGOS '!$Y$27="Alta",'MATRIZ DE RIESGOS '!$AA$27="Menor"),CONCATENATE("R3C",'MATRIZ DE RIESGOS '!$O$27),"")</f>
        <v/>
      </c>
      <c r="V18" s="51" t="str">
        <f ca="1">IF(AND('MATRIZ DE RIESGOS '!$Y$22="Alta",'MATRIZ DE RIESGOS '!$AA$22="Moderado"),CONCATENATE("R3C",'MATRIZ DE RIESGOS '!$O$22),"")</f>
        <v/>
      </c>
      <c r="W18" s="52" t="str">
        <f ca="1">IF(AND('MATRIZ DE RIESGOS '!$Y$23="Alta",'MATRIZ DE RIESGOS '!$AA$23="Moderado"),CONCATENATE("R3C",'MATRIZ DE RIESGOS '!$O$23),"")</f>
        <v/>
      </c>
      <c r="X18" s="52" t="str">
        <f ca="1">IF(AND('MATRIZ DE RIESGOS '!$Y$24="Alta",'MATRIZ DE RIESGOS '!$AA$24="Moderado"),CONCATENATE("R3C",'MATRIZ DE RIESGOS '!$O$24),"")</f>
        <v/>
      </c>
      <c r="Y18" s="52" t="str">
        <f>IF(AND('MATRIZ DE RIESGOS '!$Y$25="Alta",'MATRIZ DE RIESGOS '!$AA$25="Moderado"),CONCATENATE("R3C",'MATRIZ DE RIESGOS '!$O$25),"")</f>
        <v/>
      </c>
      <c r="Z18" s="52" t="str">
        <f>IF(AND('MATRIZ DE RIESGOS '!$Y$26="Alta",'MATRIZ DE RIESGOS '!$AA$26="Moderado"),CONCATENATE("R3C",'MATRIZ DE RIESGOS '!$O$26),"")</f>
        <v/>
      </c>
      <c r="AA18" s="53" t="str">
        <f>IF(AND('MATRIZ DE RIESGOS '!$Y$27="Alta",'MATRIZ DE RIESGOS '!$AA$27="Moderado"),CONCATENATE("R3C",'MATRIZ DE RIESGOS '!$O$27),"")</f>
        <v/>
      </c>
      <c r="AB18" s="51" t="str">
        <f ca="1">IF(AND('MATRIZ DE RIESGOS '!$Y$22="Alta",'MATRIZ DE RIESGOS '!$AA$22="Mayor"),CONCATENATE("R3C",'MATRIZ DE RIESGOS '!$O$22),"")</f>
        <v/>
      </c>
      <c r="AC18" s="52" t="str">
        <f ca="1">IF(AND('MATRIZ DE RIESGOS '!$Y$23="Alta",'MATRIZ DE RIESGOS '!$AA$23="Mayor"),CONCATENATE("R3C",'MATRIZ DE RIESGOS '!$O$23),"")</f>
        <v/>
      </c>
      <c r="AD18" s="52" t="str">
        <f ca="1">IF(AND('MATRIZ DE RIESGOS '!$Y$24="Alta",'MATRIZ DE RIESGOS '!$AA$24="Mayor"),CONCATENATE("R3C",'MATRIZ DE RIESGOS '!$O$24),"")</f>
        <v/>
      </c>
      <c r="AE18" s="52" t="str">
        <f>IF(AND('MATRIZ DE RIESGOS '!$Y$25="Alta",'MATRIZ DE RIESGOS '!$AA$25="Mayor"),CONCATENATE("R3C",'MATRIZ DE RIESGOS '!$O$25),"")</f>
        <v/>
      </c>
      <c r="AF18" s="52" t="str">
        <f>IF(AND('MATRIZ DE RIESGOS '!$Y$26="Alta",'MATRIZ DE RIESGOS '!$AA$26="Mayor"),CONCATENATE("R3C",'MATRIZ DE RIESGOS '!$O$26),"")</f>
        <v/>
      </c>
      <c r="AG18" s="53" t="str">
        <f>IF(AND('MATRIZ DE RIESGOS '!$Y$27="Alta",'MATRIZ DE RIESGOS '!$AA$27="Mayor"),CONCATENATE("R3C",'MATRIZ DE RIESGOS '!$O$27),"")</f>
        <v/>
      </c>
      <c r="AH18" s="54" t="str">
        <f ca="1">IF(AND('MATRIZ DE RIESGOS '!$Y$22="Alta",'MATRIZ DE RIESGOS '!$AA$22="Catastrófico"),CONCATENATE("R3C",'MATRIZ DE RIESGOS '!$O$22),"")</f>
        <v/>
      </c>
      <c r="AI18" s="55" t="str">
        <f ca="1">IF(AND('MATRIZ DE RIESGOS '!$Y$23="Alta",'MATRIZ DE RIESGOS '!$AA$23="Catastrófico"),CONCATENATE("R3C",'MATRIZ DE RIESGOS '!$O$23),"")</f>
        <v/>
      </c>
      <c r="AJ18" s="55" t="str">
        <f ca="1">IF(AND('MATRIZ DE RIESGOS '!$Y$24="Alta",'MATRIZ DE RIESGOS '!$AA$24="Catastrófico"),CONCATENATE("R3C",'MATRIZ DE RIESGOS '!$O$24),"")</f>
        <v/>
      </c>
      <c r="AK18" s="55" t="str">
        <f>IF(AND('MATRIZ DE RIESGOS '!$Y$25="Alta",'MATRIZ DE RIESGOS '!$AA$25="Catastrófico"),CONCATENATE("R3C",'MATRIZ DE RIESGOS '!$O$25),"")</f>
        <v/>
      </c>
      <c r="AL18" s="55" t="str">
        <f>IF(AND('MATRIZ DE RIESGOS '!$Y$26="Alta",'MATRIZ DE RIESGOS '!$AA$26="Catastrófico"),CONCATENATE("R3C",'MATRIZ DE RIESGOS '!$O$26),"")</f>
        <v/>
      </c>
      <c r="AM18" s="56" t="str">
        <f>IF(AND('MATRIZ DE RIESGOS '!$Y$27="Alta",'MATRIZ DE RIESGOS '!$AA$27="Catastrófico"),CONCATENATE("R3C",'MATRIZ DE RIESGOS '!$O$27),"")</f>
        <v/>
      </c>
      <c r="AN18" s="1"/>
      <c r="AO18" s="178"/>
      <c r="AP18" s="147"/>
      <c r="AQ18" s="147"/>
      <c r="AR18" s="147"/>
      <c r="AS18" s="147"/>
      <c r="AT18" s="148"/>
      <c r="AU18" s="1"/>
      <c r="AV18" s="1"/>
      <c r="AW18" s="1"/>
      <c r="AX18" s="1"/>
      <c r="AY18" s="1"/>
      <c r="AZ18" s="1"/>
      <c r="BA18" s="1"/>
      <c r="BB18" s="1"/>
      <c r="BC18" s="1"/>
      <c r="BD18" s="1"/>
      <c r="BE18" s="1"/>
      <c r="BF18" s="1"/>
      <c r="BG18" s="1"/>
      <c r="BH18" s="1"/>
      <c r="BI18" s="1"/>
    </row>
    <row r="19" spans="1:61" ht="15" customHeight="1" x14ac:dyDescent="0.25">
      <c r="A19" s="1"/>
      <c r="B19" s="248"/>
      <c r="C19" s="147"/>
      <c r="D19" s="148"/>
      <c r="E19" s="178"/>
      <c r="F19" s="147"/>
      <c r="G19" s="147"/>
      <c r="H19" s="147"/>
      <c r="I19" s="147"/>
      <c r="J19" s="66" t="str">
        <f>IF(AND('MATRIZ DE RIESGOS '!$Y$28="Alta",'MATRIZ DE RIESGOS '!$AA$28="Leve"),CONCATENATE("R4C",'MATRIZ DE RIESGOS '!$O$28),"")</f>
        <v/>
      </c>
      <c r="K19" s="67" t="str">
        <f>IF(AND('MATRIZ DE RIESGOS '!$Y$29="Alta",'MATRIZ DE RIESGOS '!$AA$29="Leve"),CONCATENATE("R4C",'MATRIZ DE RIESGOS '!$O$29),"")</f>
        <v/>
      </c>
      <c r="L19" s="67" t="str">
        <f>IF(AND('MATRIZ DE RIESGOS '!$Y$30="Alta",'MATRIZ DE RIESGOS '!$AA$30="Leve"),CONCATENATE("R4C",'MATRIZ DE RIESGOS '!$O$30),"")</f>
        <v/>
      </c>
      <c r="M19" s="67" t="str">
        <f>IF(AND('MATRIZ DE RIESGOS '!$Y$31="Alta",'MATRIZ DE RIESGOS '!$AA$31="Leve"),CONCATENATE("R4C",'MATRIZ DE RIESGOS '!$O$31),"")</f>
        <v/>
      </c>
      <c r="N19" s="67" t="str">
        <f>IF(AND('MATRIZ DE RIESGOS '!$Y$32="Alta",'MATRIZ DE RIESGOS '!$AA$32="Leve"),CONCATENATE("R4C",'MATRIZ DE RIESGOS '!$O$32),"")</f>
        <v/>
      </c>
      <c r="O19" s="68" t="str">
        <f>IF(AND('MATRIZ DE RIESGOS '!$Y$33="Alta",'MATRIZ DE RIESGOS '!$AA$33="Leve"),CONCATENATE("R4C",'MATRIZ DE RIESGOS '!$O$33),"")</f>
        <v/>
      </c>
      <c r="P19" s="66" t="str">
        <f>IF(AND('MATRIZ DE RIESGOS '!$Y$28="Alta",'MATRIZ DE RIESGOS '!$AA$28="Menor"),CONCATENATE("R4C",'MATRIZ DE RIESGOS '!$O$28),"")</f>
        <v/>
      </c>
      <c r="Q19" s="67" t="str">
        <f>IF(AND('MATRIZ DE RIESGOS '!$Y$29="Alta",'MATRIZ DE RIESGOS '!$AA$29="Menor"),CONCATENATE("R4C",'MATRIZ DE RIESGOS '!$O$29),"")</f>
        <v/>
      </c>
      <c r="R19" s="67" t="str">
        <f>IF(AND('MATRIZ DE RIESGOS '!$Y$30="Alta",'MATRIZ DE RIESGOS '!$AA$30="Menor"),CONCATENATE("R4C",'MATRIZ DE RIESGOS '!$O$30),"")</f>
        <v/>
      </c>
      <c r="S19" s="67" t="str">
        <f>IF(AND('MATRIZ DE RIESGOS '!$Y$31="Alta",'MATRIZ DE RIESGOS '!$AA$31="Menor"),CONCATENATE("R4C",'MATRIZ DE RIESGOS '!$O$31),"")</f>
        <v/>
      </c>
      <c r="T19" s="67" t="str">
        <f>IF(AND('MATRIZ DE RIESGOS '!$Y$32="Alta",'MATRIZ DE RIESGOS '!$AA$32="Menor"),CONCATENATE("R4C",'MATRIZ DE RIESGOS '!$O$32),"")</f>
        <v/>
      </c>
      <c r="U19" s="68" t="str">
        <f>IF(AND('MATRIZ DE RIESGOS '!$Y$33="Alta",'MATRIZ DE RIESGOS '!$AA$33="Menor"),CONCATENATE("R4C",'MATRIZ DE RIESGOS '!$O$33),"")</f>
        <v/>
      </c>
      <c r="V19" s="51" t="str">
        <f>IF(AND('MATRIZ DE RIESGOS '!$Y$28="Alta",'MATRIZ DE RIESGOS '!$AA$28="Moderado"),CONCATENATE("R4C",'MATRIZ DE RIESGOS '!$O$28),"")</f>
        <v/>
      </c>
      <c r="W19" s="52" t="str">
        <f>IF(AND('MATRIZ DE RIESGOS '!$Y$29="Alta",'MATRIZ DE RIESGOS '!$AA$29="Moderado"),CONCATENATE("R4C",'MATRIZ DE RIESGOS '!$O$29),"")</f>
        <v/>
      </c>
      <c r="X19" s="52" t="str">
        <f>IF(AND('MATRIZ DE RIESGOS '!$Y$30="Alta",'MATRIZ DE RIESGOS '!$AA$30="Moderado"),CONCATENATE("R4C",'MATRIZ DE RIESGOS '!$O$30),"")</f>
        <v/>
      </c>
      <c r="Y19" s="52" t="str">
        <f>IF(AND('MATRIZ DE RIESGOS '!$Y$31="Alta",'MATRIZ DE RIESGOS '!$AA$31="Moderado"),CONCATENATE("R4C",'MATRIZ DE RIESGOS '!$O$31),"")</f>
        <v/>
      </c>
      <c r="Z19" s="52" t="str">
        <f>IF(AND('MATRIZ DE RIESGOS '!$Y$32="Alta",'MATRIZ DE RIESGOS '!$AA$32="Moderado"),CONCATENATE("R4C",'MATRIZ DE RIESGOS '!$O$32),"")</f>
        <v/>
      </c>
      <c r="AA19" s="53" t="str">
        <f>IF(AND('MATRIZ DE RIESGOS '!$Y$33="Alta",'MATRIZ DE RIESGOS '!$AA$33="Moderado"),CONCATENATE("R4C",'MATRIZ DE RIESGOS '!$O$33),"")</f>
        <v/>
      </c>
      <c r="AB19" s="51" t="str">
        <f>IF(AND('MATRIZ DE RIESGOS '!$Y$28="Alta",'MATRIZ DE RIESGOS '!$AA$28="Mayor"),CONCATENATE("R4C",'MATRIZ DE RIESGOS '!$O$28),"")</f>
        <v/>
      </c>
      <c r="AC19" s="52" t="str">
        <f>IF(AND('MATRIZ DE RIESGOS '!$Y$29="Alta",'MATRIZ DE RIESGOS '!$AA$29="Mayor"),CONCATENATE("R4C",'MATRIZ DE RIESGOS '!$O$29),"")</f>
        <v/>
      </c>
      <c r="AD19" s="52" t="str">
        <f>IF(AND('MATRIZ DE RIESGOS '!$Y$30="Alta",'MATRIZ DE RIESGOS '!$AA$30="Mayor"),CONCATENATE("R4C",'MATRIZ DE RIESGOS '!$O$30),"")</f>
        <v/>
      </c>
      <c r="AE19" s="52" t="str">
        <f>IF(AND('MATRIZ DE RIESGOS '!$Y$31="Alta",'MATRIZ DE RIESGOS '!$AA$31="Mayor"),CONCATENATE("R4C",'MATRIZ DE RIESGOS '!$O$31),"")</f>
        <v/>
      </c>
      <c r="AF19" s="52" t="str">
        <f>IF(AND('MATRIZ DE RIESGOS '!$Y$32="Alta",'MATRIZ DE RIESGOS '!$AA$32="Mayor"),CONCATENATE("R4C",'MATRIZ DE RIESGOS '!$O$32),"")</f>
        <v/>
      </c>
      <c r="AG19" s="53" t="str">
        <f>IF(AND('MATRIZ DE RIESGOS '!$Y$33="Alta",'MATRIZ DE RIESGOS '!$AA$33="Mayor"),CONCATENATE("R4C",'MATRIZ DE RIESGOS '!$O$33),"")</f>
        <v/>
      </c>
      <c r="AH19" s="54" t="str">
        <f>IF(AND('MATRIZ DE RIESGOS '!$Y$28="Alta",'MATRIZ DE RIESGOS '!$AA$28="Catastrófico"),CONCATENATE("R4C",'MATRIZ DE RIESGOS '!$O$28),"")</f>
        <v/>
      </c>
      <c r="AI19" s="55" t="str">
        <f>IF(AND('MATRIZ DE RIESGOS '!$Y$29="Alta",'MATRIZ DE RIESGOS '!$AA$29="Catastrófico"),CONCATENATE("R4C",'MATRIZ DE RIESGOS '!$O$29),"")</f>
        <v/>
      </c>
      <c r="AJ19" s="55" t="str">
        <f>IF(AND('MATRIZ DE RIESGOS '!$Y$30="Alta",'MATRIZ DE RIESGOS '!$AA$30="Catastrófico"),CONCATENATE("R4C",'MATRIZ DE RIESGOS '!$O$30),"")</f>
        <v/>
      </c>
      <c r="AK19" s="55" t="str">
        <f>IF(AND('MATRIZ DE RIESGOS '!$Y$31="Alta",'MATRIZ DE RIESGOS '!$AA$31="Catastrófico"),CONCATENATE("R4C",'MATRIZ DE RIESGOS '!$O$31),"")</f>
        <v/>
      </c>
      <c r="AL19" s="55" t="str">
        <f>IF(AND('MATRIZ DE RIESGOS '!$Y$32="Alta",'MATRIZ DE RIESGOS '!$AA$32="Catastrófico"),CONCATENATE("R4C",'MATRIZ DE RIESGOS '!$O$32),"")</f>
        <v/>
      </c>
      <c r="AM19" s="56" t="str">
        <f>IF(AND('MATRIZ DE RIESGOS '!$Y$33="Alta",'MATRIZ DE RIESGOS '!$AA$33="Catastrófico"),CONCATENATE("R4C",'MATRIZ DE RIESGOS '!$O$33),"")</f>
        <v/>
      </c>
      <c r="AN19" s="1"/>
      <c r="AO19" s="178"/>
      <c r="AP19" s="147"/>
      <c r="AQ19" s="147"/>
      <c r="AR19" s="147"/>
      <c r="AS19" s="147"/>
      <c r="AT19" s="148"/>
      <c r="AU19" s="1"/>
      <c r="AV19" s="1"/>
      <c r="AW19" s="1"/>
      <c r="AX19" s="1"/>
      <c r="AY19" s="1"/>
      <c r="AZ19" s="1"/>
      <c r="BA19" s="1"/>
      <c r="BB19" s="1"/>
      <c r="BC19" s="1"/>
      <c r="BD19" s="1"/>
      <c r="BE19" s="1"/>
      <c r="BF19" s="1"/>
      <c r="BG19" s="1"/>
      <c r="BH19" s="1"/>
      <c r="BI19" s="1"/>
    </row>
    <row r="20" spans="1:61" ht="15" customHeight="1" x14ac:dyDescent="0.25">
      <c r="A20" s="1"/>
      <c r="B20" s="248"/>
      <c r="C20" s="147"/>
      <c r="D20" s="148"/>
      <c r="E20" s="178"/>
      <c r="F20" s="147"/>
      <c r="G20" s="147"/>
      <c r="H20" s="147"/>
      <c r="I20" s="147"/>
      <c r="J20" s="66" t="str">
        <f>IF(AND('MATRIZ DE RIESGOS '!$Y$34="Alta",'MATRIZ DE RIESGOS '!$AA$34="Leve"),CONCATENATE("R5C",'MATRIZ DE RIESGOS '!$O$34),"")</f>
        <v/>
      </c>
      <c r="K20" s="67" t="str">
        <f>IF(AND('MATRIZ DE RIESGOS '!$Y$35="Alta",'MATRIZ DE RIESGOS '!$AA$35="Leve"),CONCATENATE("R5C",'MATRIZ DE RIESGOS '!$O$35),"")</f>
        <v/>
      </c>
      <c r="L20" s="67" t="str">
        <f>IF(AND('MATRIZ DE RIESGOS '!$Y$36="Alta",'MATRIZ DE RIESGOS '!$AA$36="Leve"),CONCATENATE("R5C",'MATRIZ DE RIESGOS '!$O$36),"")</f>
        <v/>
      </c>
      <c r="M20" s="67" t="str">
        <f>IF(AND('MATRIZ DE RIESGOS '!$Y$37="Alta",'MATRIZ DE RIESGOS '!$AA$37="Leve"),CONCATENATE("R5C",'MATRIZ DE RIESGOS '!$O$37),"")</f>
        <v/>
      </c>
      <c r="N20" s="67" t="str">
        <f>IF(AND('MATRIZ DE RIESGOS '!$Y$38="Alta",'MATRIZ DE RIESGOS '!$AA$38="Leve"),CONCATENATE("R5C",'MATRIZ DE RIESGOS '!$O$38),"")</f>
        <v/>
      </c>
      <c r="O20" s="68" t="str">
        <f>IF(AND('MATRIZ DE RIESGOS '!$Y$39="Alta",'MATRIZ DE RIESGOS '!$AA$39="Leve"),CONCATENATE("R5C",'MATRIZ DE RIESGOS '!$O$39),"")</f>
        <v/>
      </c>
      <c r="P20" s="66" t="str">
        <f>IF(AND('MATRIZ DE RIESGOS '!$Y$34="Alta",'MATRIZ DE RIESGOS '!$AA$34="Menor"),CONCATENATE("R5C",'MATRIZ DE RIESGOS '!$O$34),"")</f>
        <v/>
      </c>
      <c r="Q20" s="67" t="str">
        <f>IF(AND('MATRIZ DE RIESGOS '!$Y$35="Alta",'MATRIZ DE RIESGOS '!$AA$35="Menor"),CONCATENATE("R5C",'MATRIZ DE RIESGOS '!$O$35),"")</f>
        <v/>
      </c>
      <c r="R20" s="67" t="str">
        <f>IF(AND('MATRIZ DE RIESGOS '!$Y$36="Alta",'MATRIZ DE RIESGOS '!$AA$36="Menor"),CONCATENATE("R5C",'MATRIZ DE RIESGOS '!$O$36),"")</f>
        <v/>
      </c>
      <c r="S20" s="67" t="str">
        <f>IF(AND('MATRIZ DE RIESGOS '!$Y$37="Alta",'MATRIZ DE RIESGOS '!$AA$37="Menor"),CONCATENATE("R5C",'MATRIZ DE RIESGOS '!$O$37),"")</f>
        <v/>
      </c>
      <c r="T20" s="67" t="str">
        <f>IF(AND('MATRIZ DE RIESGOS '!$Y$38="Alta",'MATRIZ DE RIESGOS '!$AA$38="Menor"),CONCATENATE("R5C",'MATRIZ DE RIESGOS '!$O$38),"")</f>
        <v/>
      </c>
      <c r="U20" s="68" t="str">
        <f>IF(AND('MATRIZ DE RIESGOS '!$Y$39="Alta",'MATRIZ DE RIESGOS '!$AA$39="Menor"),CONCATENATE("R5C",'MATRIZ DE RIESGOS '!$O$39),"")</f>
        <v/>
      </c>
      <c r="V20" s="51" t="str">
        <f>IF(AND('MATRIZ DE RIESGOS '!$Y$34="Alta",'MATRIZ DE RIESGOS '!$AA$34="Moderado"),CONCATENATE("R5C",'MATRIZ DE RIESGOS '!$O$34),"")</f>
        <v/>
      </c>
      <c r="W20" s="52" t="str">
        <f>IF(AND('MATRIZ DE RIESGOS '!$Y$35="Alta",'MATRIZ DE RIESGOS '!$AA$35="Moderado"),CONCATENATE("R5C",'MATRIZ DE RIESGOS '!$O$35),"")</f>
        <v/>
      </c>
      <c r="X20" s="52" t="str">
        <f>IF(AND('MATRIZ DE RIESGOS '!$Y$36="Alta",'MATRIZ DE RIESGOS '!$AA$36="Moderado"),CONCATENATE("R5C",'MATRIZ DE RIESGOS '!$O$36),"")</f>
        <v/>
      </c>
      <c r="Y20" s="52" t="str">
        <f>IF(AND('MATRIZ DE RIESGOS '!$Y$37="Alta",'MATRIZ DE RIESGOS '!$AA$37="Moderado"),CONCATENATE("R5C",'MATRIZ DE RIESGOS '!$O$37),"")</f>
        <v/>
      </c>
      <c r="Z20" s="52" t="str">
        <f>IF(AND('MATRIZ DE RIESGOS '!$Y$38="Alta",'MATRIZ DE RIESGOS '!$AA$38="Moderado"),CONCATENATE("R5C",'MATRIZ DE RIESGOS '!$O$38),"")</f>
        <v/>
      </c>
      <c r="AA20" s="53" t="str">
        <f>IF(AND('MATRIZ DE RIESGOS '!$Y$39="Alta",'MATRIZ DE RIESGOS '!$AA$39="Moderado"),CONCATENATE("R5C",'MATRIZ DE RIESGOS '!$O$39),"")</f>
        <v/>
      </c>
      <c r="AB20" s="51" t="str">
        <f>IF(AND('MATRIZ DE RIESGOS '!$Y$34="Alta",'MATRIZ DE RIESGOS '!$AA$34="Mayor"),CONCATENATE("R5C",'MATRIZ DE RIESGOS '!$O$34),"")</f>
        <v/>
      </c>
      <c r="AC20" s="52" t="str">
        <f>IF(AND('MATRIZ DE RIESGOS '!$Y$35="Alta",'MATRIZ DE RIESGOS '!$AA$35="Mayor"),CONCATENATE("R5C",'MATRIZ DE RIESGOS '!$O$35),"")</f>
        <v/>
      </c>
      <c r="AD20" s="52" t="str">
        <f>IF(AND('MATRIZ DE RIESGOS '!$Y$36="Alta",'MATRIZ DE RIESGOS '!$AA$36="Mayor"),CONCATENATE("R5C",'MATRIZ DE RIESGOS '!$O$36),"")</f>
        <v/>
      </c>
      <c r="AE20" s="52" t="str">
        <f>IF(AND('MATRIZ DE RIESGOS '!$Y$37="Alta",'MATRIZ DE RIESGOS '!$AA$37="Mayor"),CONCATENATE("R5C",'MATRIZ DE RIESGOS '!$O$37),"")</f>
        <v/>
      </c>
      <c r="AF20" s="52" t="str">
        <f>IF(AND('MATRIZ DE RIESGOS '!$Y$38="Alta",'MATRIZ DE RIESGOS '!$AA$38="Mayor"),CONCATENATE("R5C",'MATRIZ DE RIESGOS '!$O$38),"")</f>
        <v/>
      </c>
      <c r="AG20" s="53" t="str">
        <f>IF(AND('MATRIZ DE RIESGOS '!$Y$39="Alta",'MATRIZ DE RIESGOS '!$AA$39="Mayor"),CONCATENATE("R5C",'MATRIZ DE RIESGOS '!$O$39),"")</f>
        <v/>
      </c>
      <c r="AH20" s="54" t="str">
        <f>IF(AND('MATRIZ DE RIESGOS '!$Y$34="Alta",'MATRIZ DE RIESGOS '!$AA$34="Catastrófico"),CONCATENATE("R5C",'MATRIZ DE RIESGOS '!$O$34),"")</f>
        <v/>
      </c>
      <c r="AI20" s="55" t="str">
        <f>IF(AND('MATRIZ DE RIESGOS '!$Y$35="Alta",'MATRIZ DE RIESGOS '!$AA$35="Catastrófico"),CONCATENATE("R5C",'MATRIZ DE RIESGOS '!$O$35),"")</f>
        <v/>
      </c>
      <c r="AJ20" s="55" t="str">
        <f>IF(AND('MATRIZ DE RIESGOS '!$Y$36="Alta",'MATRIZ DE RIESGOS '!$AA$36="Catastrófico"),CONCATENATE("R5C",'MATRIZ DE RIESGOS '!$O$36),"")</f>
        <v/>
      </c>
      <c r="AK20" s="55" t="str">
        <f>IF(AND('MATRIZ DE RIESGOS '!$Y$37="Alta",'MATRIZ DE RIESGOS '!$AA$37="Catastrófico"),CONCATENATE("R5C",'MATRIZ DE RIESGOS '!$O$37),"")</f>
        <v/>
      </c>
      <c r="AL20" s="55" t="str">
        <f>IF(AND('MATRIZ DE RIESGOS '!$Y$38="Alta",'MATRIZ DE RIESGOS '!$AA$38="Catastrófico"),CONCATENATE("R5C",'MATRIZ DE RIESGOS '!$O$38),"")</f>
        <v/>
      </c>
      <c r="AM20" s="56" t="str">
        <f>IF(AND('MATRIZ DE RIESGOS '!$Y$39="Alta",'MATRIZ DE RIESGOS '!$AA$39="Catastrófico"),CONCATENATE("R5C",'MATRIZ DE RIESGOS '!$O$39),"")</f>
        <v/>
      </c>
      <c r="AN20" s="1"/>
      <c r="AO20" s="178"/>
      <c r="AP20" s="147"/>
      <c r="AQ20" s="147"/>
      <c r="AR20" s="147"/>
      <c r="AS20" s="147"/>
      <c r="AT20" s="148"/>
      <c r="AU20" s="1"/>
      <c r="AV20" s="1"/>
      <c r="AW20" s="1"/>
      <c r="AX20" s="1"/>
      <c r="AY20" s="1"/>
      <c r="AZ20" s="1"/>
      <c r="BA20" s="1"/>
      <c r="BB20" s="1"/>
      <c r="BC20" s="1"/>
      <c r="BD20" s="1"/>
      <c r="BE20" s="1"/>
      <c r="BF20" s="1"/>
      <c r="BG20" s="1"/>
      <c r="BH20" s="1"/>
      <c r="BI20" s="1"/>
    </row>
    <row r="21" spans="1:61" ht="15" customHeight="1" x14ac:dyDescent="0.25">
      <c r="A21" s="1"/>
      <c r="B21" s="248"/>
      <c r="C21" s="147"/>
      <c r="D21" s="148"/>
      <c r="E21" s="178"/>
      <c r="F21" s="147"/>
      <c r="G21" s="147"/>
      <c r="H21" s="147"/>
      <c r="I21" s="147"/>
      <c r="J21" s="66" t="str">
        <f>IF(AND('MATRIZ DE RIESGOS '!$Y$40="Alta",'MATRIZ DE RIESGOS '!$AA$40="Leve"),CONCATENATE("R6C",'MATRIZ DE RIESGOS '!$O$40),"")</f>
        <v/>
      </c>
      <c r="K21" s="67" t="str">
        <f>IF(AND('MATRIZ DE RIESGOS '!$Y$41="Alta",'MATRIZ DE RIESGOS '!$AA$41="Leve"),CONCATENATE("R6C",'MATRIZ DE RIESGOS '!$O$41),"")</f>
        <v/>
      </c>
      <c r="L21" s="67" t="str">
        <f>IF(AND('MATRIZ DE RIESGOS '!$Y$42="Alta",'MATRIZ DE RIESGOS '!$AA$42="Leve"),CONCATENATE("R6C",'MATRIZ DE RIESGOS '!$O$42),"")</f>
        <v/>
      </c>
      <c r="M21" s="67" t="str">
        <f>IF(AND('MATRIZ DE RIESGOS '!$Y$43="Alta",'MATRIZ DE RIESGOS '!$AA$43="Leve"),CONCATENATE("R6C",'MATRIZ DE RIESGOS '!$O$43),"")</f>
        <v/>
      </c>
      <c r="N21" s="67" t="str">
        <f>IF(AND('MATRIZ DE RIESGOS '!$Y$44="Alta",'MATRIZ DE RIESGOS '!$AA$44="Leve"),CONCATENATE("R6C",'MATRIZ DE RIESGOS '!$O$44),"")</f>
        <v/>
      </c>
      <c r="O21" s="68" t="str">
        <f>IF(AND('MATRIZ DE RIESGOS '!$Y$45="Alta",'MATRIZ DE RIESGOS '!$AA$45="Leve"),CONCATENATE("R6C",'MATRIZ DE RIESGOS '!$O$45),"")</f>
        <v/>
      </c>
      <c r="P21" s="66" t="str">
        <f>IF(AND('MATRIZ DE RIESGOS '!$Y$40="Alta",'MATRIZ DE RIESGOS '!$AA$40="Menor"),CONCATENATE("R6C",'MATRIZ DE RIESGOS '!$O$40),"")</f>
        <v/>
      </c>
      <c r="Q21" s="67" t="str">
        <f>IF(AND('MATRIZ DE RIESGOS '!$Y$41="Alta",'MATRIZ DE RIESGOS '!$AA$41="Menor"),CONCATENATE("R6C",'MATRIZ DE RIESGOS '!$O$41),"")</f>
        <v/>
      </c>
      <c r="R21" s="67" t="str">
        <f>IF(AND('MATRIZ DE RIESGOS '!$Y$42="Alta",'MATRIZ DE RIESGOS '!$AA$42="Menor"),CONCATENATE("R6C",'MATRIZ DE RIESGOS '!$O$42),"")</f>
        <v/>
      </c>
      <c r="S21" s="67" t="str">
        <f>IF(AND('MATRIZ DE RIESGOS '!$Y$43="Alta",'MATRIZ DE RIESGOS '!$AA$43="Menor"),CONCATENATE("R6C",'MATRIZ DE RIESGOS '!$O$43),"")</f>
        <v/>
      </c>
      <c r="T21" s="67" t="str">
        <f>IF(AND('MATRIZ DE RIESGOS '!$Y$44="Alta",'MATRIZ DE RIESGOS '!$AA$44="Menor"),CONCATENATE("R6C",'MATRIZ DE RIESGOS '!$O$44),"")</f>
        <v/>
      </c>
      <c r="U21" s="68" t="str">
        <f>IF(AND('MATRIZ DE RIESGOS '!$Y$45="Alta",'MATRIZ DE RIESGOS '!$AA$45="Menor"),CONCATENATE("R6C",'MATRIZ DE RIESGOS '!$O$45),"")</f>
        <v/>
      </c>
      <c r="V21" s="51" t="str">
        <f>IF(AND('MATRIZ DE RIESGOS '!$Y$40="Alta",'MATRIZ DE RIESGOS '!$AA$40="Moderado"),CONCATENATE("R6C",'MATRIZ DE RIESGOS '!$O$40),"")</f>
        <v/>
      </c>
      <c r="W21" s="52" t="str">
        <f>IF(AND('MATRIZ DE RIESGOS '!$Y$41="Alta",'MATRIZ DE RIESGOS '!$AA$41="Moderado"),CONCATENATE("R6C",'MATRIZ DE RIESGOS '!$O$41),"")</f>
        <v/>
      </c>
      <c r="X21" s="52" t="str">
        <f>IF(AND('MATRIZ DE RIESGOS '!$Y$42="Alta",'MATRIZ DE RIESGOS '!$AA$42="Moderado"),CONCATENATE("R6C",'MATRIZ DE RIESGOS '!$O$42),"")</f>
        <v/>
      </c>
      <c r="Y21" s="52" t="str">
        <f>IF(AND('MATRIZ DE RIESGOS '!$Y$43="Alta",'MATRIZ DE RIESGOS '!$AA$43="Moderado"),CONCATENATE("R6C",'MATRIZ DE RIESGOS '!$O$43),"")</f>
        <v/>
      </c>
      <c r="Z21" s="52" t="str">
        <f>IF(AND('MATRIZ DE RIESGOS '!$Y$44="Alta",'MATRIZ DE RIESGOS '!$AA$44="Moderado"),CONCATENATE("R6C",'MATRIZ DE RIESGOS '!$O$44),"")</f>
        <v/>
      </c>
      <c r="AA21" s="53" t="str">
        <f>IF(AND('MATRIZ DE RIESGOS '!$Y$45="Alta",'MATRIZ DE RIESGOS '!$AA$45="Moderado"),CONCATENATE("R6C",'MATRIZ DE RIESGOS '!$O$45),"")</f>
        <v/>
      </c>
      <c r="AB21" s="51" t="str">
        <f>IF(AND('MATRIZ DE RIESGOS '!$Y$40="Alta",'MATRIZ DE RIESGOS '!$AA$40="Mayor"),CONCATENATE("R6C",'MATRIZ DE RIESGOS '!$O$40),"")</f>
        <v/>
      </c>
      <c r="AC21" s="52" t="str">
        <f>IF(AND('MATRIZ DE RIESGOS '!$Y$41="Alta",'MATRIZ DE RIESGOS '!$AA$41="Mayor"),CONCATENATE("R6C",'MATRIZ DE RIESGOS '!$O$41),"")</f>
        <v/>
      </c>
      <c r="AD21" s="52" t="str">
        <f>IF(AND('MATRIZ DE RIESGOS '!$Y$42="Alta",'MATRIZ DE RIESGOS '!$AA$42="Mayor"),CONCATENATE("R6C",'MATRIZ DE RIESGOS '!$O$42),"")</f>
        <v/>
      </c>
      <c r="AE21" s="52" t="str">
        <f>IF(AND('MATRIZ DE RIESGOS '!$Y$43="Alta",'MATRIZ DE RIESGOS '!$AA$43="Mayor"),CONCATENATE("R6C",'MATRIZ DE RIESGOS '!$O$43),"")</f>
        <v/>
      </c>
      <c r="AF21" s="52" t="str">
        <f>IF(AND('MATRIZ DE RIESGOS '!$Y$44="Alta",'MATRIZ DE RIESGOS '!$AA$44="Mayor"),CONCATENATE("R6C",'MATRIZ DE RIESGOS '!$O$44),"")</f>
        <v/>
      </c>
      <c r="AG21" s="53" t="str">
        <f>IF(AND('MATRIZ DE RIESGOS '!$Y$45="Alta",'MATRIZ DE RIESGOS '!$AA$45="Mayor"),CONCATENATE("R6C",'MATRIZ DE RIESGOS '!$O$45),"")</f>
        <v/>
      </c>
      <c r="AH21" s="54" t="str">
        <f>IF(AND('MATRIZ DE RIESGOS '!$Y$40="Alta",'MATRIZ DE RIESGOS '!$AA$40="Catastrófico"),CONCATENATE("R6C",'MATRIZ DE RIESGOS '!$O$40),"")</f>
        <v/>
      </c>
      <c r="AI21" s="55" t="str">
        <f>IF(AND('MATRIZ DE RIESGOS '!$Y$41="Alta",'MATRIZ DE RIESGOS '!$AA$41="Catastrófico"),CONCATENATE("R6C",'MATRIZ DE RIESGOS '!$O$41),"")</f>
        <v/>
      </c>
      <c r="AJ21" s="55" t="str">
        <f>IF(AND('MATRIZ DE RIESGOS '!$Y$42="Alta",'MATRIZ DE RIESGOS '!$AA$42="Catastrófico"),CONCATENATE("R6C",'MATRIZ DE RIESGOS '!$O$42),"")</f>
        <v/>
      </c>
      <c r="AK21" s="55" t="str">
        <f>IF(AND('MATRIZ DE RIESGOS '!$Y$43="Alta",'MATRIZ DE RIESGOS '!$AA$43="Catastrófico"),CONCATENATE("R6C",'MATRIZ DE RIESGOS '!$O$43),"")</f>
        <v/>
      </c>
      <c r="AL21" s="55" t="str">
        <f>IF(AND('MATRIZ DE RIESGOS '!$Y$44="Alta",'MATRIZ DE RIESGOS '!$AA$44="Catastrófico"),CONCATENATE("R6C",'MATRIZ DE RIESGOS '!$O$44),"")</f>
        <v/>
      </c>
      <c r="AM21" s="56" t="str">
        <f>IF(AND('MATRIZ DE RIESGOS '!$Y$45="Alta",'MATRIZ DE RIESGOS '!$AA$45="Catastrófico"),CONCATENATE("R6C",'MATRIZ DE RIESGOS '!$O$45),"")</f>
        <v/>
      </c>
      <c r="AN21" s="1"/>
      <c r="AO21" s="178"/>
      <c r="AP21" s="147"/>
      <c r="AQ21" s="147"/>
      <c r="AR21" s="147"/>
      <c r="AS21" s="147"/>
      <c r="AT21" s="148"/>
      <c r="AU21" s="1"/>
      <c r="AV21" s="1"/>
      <c r="AW21" s="1"/>
      <c r="AX21" s="1"/>
      <c r="AY21" s="1"/>
      <c r="AZ21" s="1"/>
      <c r="BA21" s="1"/>
      <c r="BB21" s="1"/>
      <c r="BC21" s="1"/>
      <c r="BD21" s="1"/>
      <c r="BE21" s="1"/>
      <c r="BF21" s="1"/>
      <c r="BG21" s="1"/>
      <c r="BH21" s="1"/>
      <c r="BI21" s="1"/>
    </row>
    <row r="22" spans="1:61" ht="15" customHeight="1" x14ac:dyDescent="0.25">
      <c r="A22" s="1"/>
      <c r="B22" s="248"/>
      <c r="C22" s="147"/>
      <c r="D22" s="148"/>
      <c r="E22" s="178"/>
      <c r="F22" s="147"/>
      <c r="G22" s="147"/>
      <c r="H22" s="147"/>
      <c r="I22" s="147"/>
      <c r="J22" s="66" t="str">
        <f>IF(AND('MATRIZ DE RIESGOS '!$Y$46="Alta",'MATRIZ DE RIESGOS '!$AA$46="Leve"),CONCATENATE("R7C",'MATRIZ DE RIESGOS '!$O$46),"")</f>
        <v/>
      </c>
      <c r="K22" s="67" t="str">
        <f>IF(AND('MATRIZ DE RIESGOS '!$Y$47="Alta",'MATRIZ DE RIESGOS '!$AA$47="Leve"),CONCATENATE("R7C",'MATRIZ DE RIESGOS '!$O$47),"")</f>
        <v/>
      </c>
      <c r="L22" s="67" t="str">
        <f>IF(AND('MATRIZ DE RIESGOS '!$Y$48="Alta",'MATRIZ DE RIESGOS '!$AA$48="Leve"),CONCATENATE("R7C",'MATRIZ DE RIESGOS '!$O$48),"")</f>
        <v/>
      </c>
      <c r="M22" s="67" t="str">
        <f>IF(AND('MATRIZ DE RIESGOS '!$Y$49="Alta",'MATRIZ DE RIESGOS '!$AA$49="Leve"),CONCATENATE("R7C",'MATRIZ DE RIESGOS '!$O$49),"")</f>
        <v/>
      </c>
      <c r="N22" s="67" t="str">
        <f>IF(AND('MATRIZ DE RIESGOS '!$Y$50="Alta",'MATRIZ DE RIESGOS '!$AA$50="Leve"),CONCATENATE("R7C",'MATRIZ DE RIESGOS '!$O$50),"")</f>
        <v/>
      </c>
      <c r="O22" s="68" t="str">
        <f>IF(AND('MATRIZ DE RIESGOS '!$Y$51="Alta",'MATRIZ DE RIESGOS '!$AA$51="Leve"),CONCATENATE("R7C",'MATRIZ DE RIESGOS '!$O$51),"")</f>
        <v/>
      </c>
      <c r="P22" s="66" t="str">
        <f>IF(AND('MATRIZ DE RIESGOS '!$Y$46="Alta",'MATRIZ DE RIESGOS '!$AA$46="Menor"),CONCATENATE("R7C",'MATRIZ DE RIESGOS '!$O$46),"")</f>
        <v/>
      </c>
      <c r="Q22" s="67" t="str">
        <f>IF(AND('MATRIZ DE RIESGOS '!$Y$47="Alta",'MATRIZ DE RIESGOS '!$AA$47="Menor"),CONCATENATE("R7C",'MATRIZ DE RIESGOS '!$O$47),"")</f>
        <v/>
      </c>
      <c r="R22" s="67" t="str">
        <f>IF(AND('MATRIZ DE RIESGOS '!$Y$48="Alta",'MATRIZ DE RIESGOS '!$AA$48="Menor"),CONCATENATE("R7C",'MATRIZ DE RIESGOS '!$O$48),"")</f>
        <v/>
      </c>
      <c r="S22" s="67" t="str">
        <f>IF(AND('MATRIZ DE RIESGOS '!$Y$49="Alta",'MATRIZ DE RIESGOS '!$AA$49="Menor"),CONCATENATE("R7C",'MATRIZ DE RIESGOS '!$O$49),"")</f>
        <v/>
      </c>
      <c r="T22" s="67" t="str">
        <f>IF(AND('MATRIZ DE RIESGOS '!$Y$50="Alta",'MATRIZ DE RIESGOS '!$AA$50="Menor"),CONCATENATE("R7C",'MATRIZ DE RIESGOS '!$O$50),"")</f>
        <v/>
      </c>
      <c r="U22" s="68" t="str">
        <f>IF(AND('MATRIZ DE RIESGOS '!$Y$51="Alta",'MATRIZ DE RIESGOS '!$AA$51="Menor"),CONCATENATE("R7C",'MATRIZ DE RIESGOS '!$O$51),"")</f>
        <v/>
      </c>
      <c r="V22" s="51" t="str">
        <f>IF(AND('MATRIZ DE RIESGOS '!$Y$46="Alta",'MATRIZ DE RIESGOS '!$AA$46="Moderado"),CONCATENATE("R7C",'MATRIZ DE RIESGOS '!$O$46),"")</f>
        <v/>
      </c>
      <c r="W22" s="52" t="str">
        <f>IF(AND('MATRIZ DE RIESGOS '!$Y$47="Alta",'MATRIZ DE RIESGOS '!$AA$47="Moderado"),CONCATENATE("R7C",'MATRIZ DE RIESGOS '!$O$47),"")</f>
        <v/>
      </c>
      <c r="X22" s="52" t="str">
        <f>IF(AND('MATRIZ DE RIESGOS '!$Y$48="Alta",'MATRIZ DE RIESGOS '!$AA$48="Moderado"),CONCATENATE("R7C",'MATRIZ DE RIESGOS '!$O$48),"")</f>
        <v/>
      </c>
      <c r="Y22" s="52" t="str">
        <f>IF(AND('MATRIZ DE RIESGOS '!$Y$49="Alta",'MATRIZ DE RIESGOS '!$AA$49="Moderado"),CONCATENATE("R7C",'MATRIZ DE RIESGOS '!$O$49),"")</f>
        <v/>
      </c>
      <c r="Z22" s="52" t="str">
        <f>IF(AND('MATRIZ DE RIESGOS '!$Y$50="Alta",'MATRIZ DE RIESGOS '!$AA$50="Moderado"),CONCATENATE("R7C",'MATRIZ DE RIESGOS '!$O$50),"")</f>
        <v/>
      </c>
      <c r="AA22" s="53" t="str">
        <f>IF(AND('MATRIZ DE RIESGOS '!$Y$51="Alta",'MATRIZ DE RIESGOS '!$AA$51="Moderado"),CONCATENATE("R7C",'MATRIZ DE RIESGOS '!$O$51),"")</f>
        <v/>
      </c>
      <c r="AB22" s="51" t="str">
        <f>IF(AND('MATRIZ DE RIESGOS '!$Y$46="Alta",'MATRIZ DE RIESGOS '!$AA$46="Mayor"),CONCATENATE("R7C",'MATRIZ DE RIESGOS '!$O$46),"")</f>
        <v/>
      </c>
      <c r="AC22" s="52" t="str">
        <f>IF(AND('MATRIZ DE RIESGOS '!$Y$47="Alta",'MATRIZ DE RIESGOS '!$AA$47="Mayor"),CONCATENATE("R7C",'MATRIZ DE RIESGOS '!$O$47),"")</f>
        <v/>
      </c>
      <c r="AD22" s="52" t="str">
        <f>IF(AND('MATRIZ DE RIESGOS '!$Y$48="Alta",'MATRIZ DE RIESGOS '!$AA$48="Mayor"),CONCATENATE("R7C",'MATRIZ DE RIESGOS '!$O$48),"")</f>
        <v/>
      </c>
      <c r="AE22" s="52" t="str">
        <f>IF(AND('MATRIZ DE RIESGOS '!$Y$49="Alta",'MATRIZ DE RIESGOS '!$AA$49="Mayor"),CONCATENATE("R7C",'MATRIZ DE RIESGOS '!$O$49),"")</f>
        <v/>
      </c>
      <c r="AF22" s="52" t="str">
        <f>IF(AND('MATRIZ DE RIESGOS '!$Y$50="Alta",'MATRIZ DE RIESGOS '!$AA$50="Mayor"),CONCATENATE("R7C",'MATRIZ DE RIESGOS '!$O$50),"")</f>
        <v/>
      </c>
      <c r="AG22" s="53" t="str">
        <f>IF(AND('MATRIZ DE RIESGOS '!$Y$51="Alta",'MATRIZ DE RIESGOS '!$AA$51="Mayor"),CONCATENATE("R7C",'MATRIZ DE RIESGOS '!$O$51),"")</f>
        <v/>
      </c>
      <c r="AH22" s="54" t="str">
        <f>IF(AND('MATRIZ DE RIESGOS '!$Y$46="Alta",'MATRIZ DE RIESGOS '!$AA$46="Catastrófico"),CONCATENATE("R7C",'MATRIZ DE RIESGOS '!$O$46),"")</f>
        <v/>
      </c>
      <c r="AI22" s="55" t="str">
        <f>IF(AND('MATRIZ DE RIESGOS '!$Y$47="Alta",'MATRIZ DE RIESGOS '!$AA$47="Catastrófico"),CONCATENATE("R7C",'MATRIZ DE RIESGOS '!$O$47),"")</f>
        <v/>
      </c>
      <c r="AJ22" s="55" t="str">
        <f>IF(AND('MATRIZ DE RIESGOS '!$Y$48="Alta",'MATRIZ DE RIESGOS '!$AA$48="Catastrófico"),CONCATENATE("R7C",'MATRIZ DE RIESGOS '!$O$48),"")</f>
        <v/>
      </c>
      <c r="AK22" s="55" t="str">
        <f>IF(AND('MATRIZ DE RIESGOS '!$Y$49="Alta",'MATRIZ DE RIESGOS '!$AA$49="Catastrófico"),CONCATENATE("R7C",'MATRIZ DE RIESGOS '!$O$49),"")</f>
        <v/>
      </c>
      <c r="AL22" s="55" t="str">
        <f>IF(AND('MATRIZ DE RIESGOS '!$Y$50="Alta",'MATRIZ DE RIESGOS '!$AA$50="Catastrófico"),CONCATENATE("R7C",'MATRIZ DE RIESGOS '!$O$50),"")</f>
        <v/>
      </c>
      <c r="AM22" s="56" t="str">
        <f>IF(AND('MATRIZ DE RIESGOS '!$Y$51="Alta",'MATRIZ DE RIESGOS '!$AA$51="Catastrófico"),CONCATENATE("R7C",'MATRIZ DE RIESGOS '!$O$51),"")</f>
        <v/>
      </c>
      <c r="AN22" s="1"/>
      <c r="AO22" s="178"/>
      <c r="AP22" s="147"/>
      <c r="AQ22" s="147"/>
      <c r="AR22" s="147"/>
      <c r="AS22" s="147"/>
      <c r="AT22" s="148"/>
      <c r="AU22" s="1"/>
      <c r="AV22" s="1"/>
      <c r="AW22" s="1"/>
      <c r="AX22" s="1"/>
      <c r="AY22" s="1"/>
      <c r="AZ22" s="1"/>
      <c r="BA22" s="1"/>
      <c r="BB22" s="1"/>
      <c r="BC22" s="1"/>
      <c r="BD22" s="1"/>
      <c r="BE22" s="1"/>
      <c r="BF22" s="1"/>
      <c r="BG22" s="1"/>
      <c r="BH22" s="1"/>
      <c r="BI22" s="1"/>
    </row>
    <row r="23" spans="1:61" ht="15" customHeight="1" x14ac:dyDescent="0.25">
      <c r="A23" s="1"/>
      <c r="B23" s="248"/>
      <c r="C23" s="147"/>
      <c r="D23" s="148"/>
      <c r="E23" s="178"/>
      <c r="F23" s="147"/>
      <c r="G23" s="147"/>
      <c r="H23" s="147"/>
      <c r="I23" s="147"/>
      <c r="J23" s="66" t="str">
        <f>IF(AND('MATRIZ DE RIESGOS '!$Y$52="Alta",'MATRIZ DE RIESGOS '!$AA$52="Leve"),CONCATENATE("R8C",'MATRIZ DE RIESGOS '!$O$52),"")</f>
        <v/>
      </c>
      <c r="K23" s="67" t="str">
        <f>IF(AND('MATRIZ DE RIESGOS '!$Y$53="Alta",'MATRIZ DE RIESGOS '!$AA$53="Leve"),CONCATENATE("R8C",'MATRIZ DE RIESGOS '!$O$53),"")</f>
        <v/>
      </c>
      <c r="L23" s="67" t="str">
        <f>IF(AND('MATRIZ DE RIESGOS '!$Y$54="Alta",'MATRIZ DE RIESGOS '!$AA$54="Leve"),CONCATENATE("R8C",'MATRIZ DE RIESGOS '!$O$54),"")</f>
        <v/>
      </c>
      <c r="M23" s="67" t="str">
        <f>IF(AND('MATRIZ DE RIESGOS '!$Y$55="Alta",'MATRIZ DE RIESGOS '!$AA$55="Leve"),CONCATENATE("R8C",'MATRIZ DE RIESGOS '!$O$55),"")</f>
        <v/>
      </c>
      <c r="N23" s="67" t="str">
        <f>IF(AND('MATRIZ DE RIESGOS '!$Y$56="Alta",'MATRIZ DE RIESGOS '!$AA$56="Leve"),CONCATENATE("R8C",'MATRIZ DE RIESGOS '!$O$56),"")</f>
        <v/>
      </c>
      <c r="O23" s="68" t="str">
        <f>IF(AND('MATRIZ DE RIESGOS '!$Y$57="Alta",'MATRIZ DE RIESGOS '!$AA$57="Leve"),CONCATENATE("R8C",'MATRIZ DE RIESGOS '!$O$57),"")</f>
        <v/>
      </c>
      <c r="P23" s="66" t="str">
        <f>IF(AND('MATRIZ DE RIESGOS '!$Y$52="Alta",'MATRIZ DE RIESGOS '!$AA$52="Menor"),CONCATENATE("R8C",'MATRIZ DE RIESGOS '!$O$52),"")</f>
        <v/>
      </c>
      <c r="Q23" s="67" t="str">
        <f>IF(AND('MATRIZ DE RIESGOS '!$Y$53="Alta",'MATRIZ DE RIESGOS '!$AA$53="Menor"),CONCATENATE("R8C",'MATRIZ DE RIESGOS '!$O$53),"")</f>
        <v/>
      </c>
      <c r="R23" s="67" t="str">
        <f>IF(AND('MATRIZ DE RIESGOS '!$Y$54="Alta",'MATRIZ DE RIESGOS '!$AA$54="Menor"),CONCATENATE("R8C",'MATRIZ DE RIESGOS '!$O$54),"")</f>
        <v/>
      </c>
      <c r="S23" s="67" t="str">
        <f>IF(AND('MATRIZ DE RIESGOS '!$Y$55="Alta",'MATRIZ DE RIESGOS '!$AA$55="Menor"),CONCATENATE("R8C",'MATRIZ DE RIESGOS '!$O$55),"")</f>
        <v/>
      </c>
      <c r="T23" s="67" t="str">
        <f>IF(AND('MATRIZ DE RIESGOS '!$Y$56="Alta",'MATRIZ DE RIESGOS '!$AA$56="Menor"),CONCATENATE("R8C",'MATRIZ DE RIESGOS '!$O$56),"")</f>
        <v/>
      </c>
      <c r="U23" s="68" t="str">
        <f>IF(AND('MATRIZ DE RIESGOS '!$Y$57="Alta",'MATRIZ DE RIESGOS '!$AA$57="Menor"),CONCATENATE("R8C",'MATRIZ DE RIESGOS '!$O$57),"")</f>
        <v/>
      </c>
      <c r="V23" s="51" t="str">
        <f>IF(AND('MATRIZ DE RIESGOS '!$Y$52="Alta",'MATRIZ DE RIESGOS '!$AA$52="Moderado"),CONCATENATE("R8C",'MATRIZ DE RIESGOS '!$O$52),"")</f>
        <v/>
      </c>
      <c r="W23" s="52" t="str">
        <f>IF(AND('MATRIZ DE RIESGOS '!$Y$53="Alta",'MATRIZ DE RIESGOS '!$AA$53="Moderado"),CONCATENATE("R8C",'MATRIZ DE RIESGOS '!$O$53),"")</f>
        <v/>
      </c>
      <c r="X23" s="52" t="str">
        <f>IF(AND('MATRIZ DE RIESGOS '!$Y$54="Alta",'MATRIZ DE RIESGOS '!$AA$54="Moderado"),CONCATENATE("R8C",'MATRIZ DE RIESGOS '!$O$54),"")</f>
        <v/>
      </c>
      <c r="Y23" s="52" t="str">
        <f>IF(AND('MATRIZ DE RIESGOS '!$Y$55="Alta",'MATRIZ DE RIESGOS '!$AA$55="Moderado"),CONCATENATE("R8C",'MATRIZ DE RIESGOS '!$O$55),"")</f>
        <v/>
      </c>
      <c r="Z23" s="52" t="str">
        <f>IF(AND('MATRIZ DE RIESGOS '!$Y$56="Alta",'MATRIZ DE RIESGOS '!$AA$56="Moderado"),CONCATENATE("R8C",'MATRIZ DE RIESGOS '!$O$56),"")</f>
        <v/>
      </c>
      <c r="AA23" s="53" t="str">
        <f>IF(AND('MATRIZ DE RIESGOS '!$Y$57="Alta",'MATRIZ DE RIESGOS '!$AA$57="Moderado"),CONCATENATE("R8C",'MATRIZ DE RIESGOS '!$O$57),"")</f>
        <v/>
      </c>
      <c r="AB23" s="51" t="str">
        <f>IF(AND('MATRIZ DE RIESGOS '!$Y$52="Alta",'MATRIZ DE RIESGOS '!$AA$52="Mayor"),CONCATENATE("R8C",'MATRIZ DE RIESGOS '!$O$52),"")</f>
        <v/>
      </c>
      <c r="AC23" s="52" t="str">
        <f>IF(AND('MATRIZ DE RIESGOS '!$Y$53="Alta",'MATRIZ DE RIESGOS '!$AA$53="Mayor"),CONCATENATE("R8C",'MATRIZ DE RIESGOS '!$O$53),"")</f>
        <v/>
      </c>
      <c r="AD23" s="52" t="str">
        <f>IF(AND('MATRIZ DE RIESGOS '!$Y$54="Alta",'MATRIZ DE RIESGOS '!$AA$54="Mayor"),CONCATENATE("R8C",'MATRIZ DE RIESGOS '!$O$54),"")</f>
        <v/>
      </c>
      <c r="AE23" s="52" t="str">
        <f>IF(AND('MATRIZ DE RIESGOS '!$Y$55="Alta",'MATRIZ DE RIESGOS '!$AA$55="Mayor"),CONCATENATE("R8C",'MATRIZ DE RIESGOS '!$O$55),"")</f>
        <v/>
      </c>
      <c r="AF23" s="52" t="str">
        <f>IF(AND('MATRIZ DE RIESGOS '!$Y$56="Alta",'MATRIZ DE RIESGOS '!$AA$56="Mayor"),CONCATENATE("R8C",'MATRIZ DE RIESGOS '!$O$56),"")</f>
        <v/>
      </c>
      <c r="AG23" s="53" t="str">
        <f>IF(AND('MATRIZ DE RIESGOS '!$Y$57="Alta",'MATRIZ DE RIESGOS '!$AA$57="Mayor"),CONCATENATE("R8C",'MATRIZ DE RIESGOS '!$O$57),"")</f>
        <v/>
      </c>
      <c r="AH23" s="54" t="str">
        <f>IF(AND('MATRIZ DE RIESGOS '!$Y$52="Alta",'MATRIZ DE RIESGOS '!$AA$52="Catastrófico"),CONCATENATE("R8C",'MATRIZ DE RIESGOS '!$O$52),"")</f>
        <v/>
      </c>
      <c r="AI23" s="55" t="str">
        <f>IF(AND('MATRIZ DE RIESGOS '!$Y$53="Alta",'MATRIZ DE RIESGOS '!$AA$53="Catastrófico"),CONCATENATE("R8C",'MATRIZ DE RIESGOS '!$O$53),"")</f>
        <v/>
      </c>
      <c r="AJ23" s="55" t="str">
        <f>IF(AND('MATRIZ DE RIESGOS '!$Y$54="Alta",'MATRIZ DE RIESGOS '!$AA$54="Catastrófico"),CONCATENATE("R8C",'MATRIZ DE RIESGOS '!$O$54),"")</f>
        <v/>
      </c>
      <c r="AK23" s="55" t="str">
        <f>IF(AND('MATRIZ DE RIESGOS '!$Y$55="Alta",'MATRIZ DE RIESGOS '!$AA$55="Catastrófico"),CONCATENATE("R8C",'MATRIZ DE RIESGOS '!$O$55),"")</f>
        <v/>
      </c>
      <c r="AL23" s="55" t="str">
        <f>IF(AND('MATRIZ DE RIESGOS '!$Y$56="Alta",'MATRIZ DE RIESGOS '!$AA$56="Catastrófico"),CONCATENATE("R8C",'MATRIZ DE RIESGOS '!$O$56),"")</f>
        <v/>
      </c>
      <c r="AM23" s="56" t="str">
        <f>IF(AND('MATRIZ DE RIESGOS '!$Y$57="Alta",'MATRIZ DE RIESGOS '!$AA$57="Catastrófico"),CONCATENATE("R8C",'MATRIZ DE RIESGOS '!$O$57),"")</f>
        <v/>
      </c>
      <c r="AN23" s="1"/>
      <c r="AO23" s="178"/>
      <c r="AP23" s="147"/>
      <c r="AQ23" s="147"/>
      <c r="AR23" s="147"/>
      <c r="AS23" s="147"/>
      <c r="AT23" s="148"/>
      <c r="AU23" s="1"/>
      <c r="AV23" s="1"/>
      <c r="AW23" s="1"/>
      <c r="AX23" s="1"/>
      <c r="AY23" s="1"/>
      <c r="AZ23" s="1"/>
      <c r="BA23" s="1"/>
      <c r="BB23" s="1"/>
      <c r="BC23" s="1"/>
      <c r="BD23" s="1"/>
      <c r="BE23" s="1"/>
      <c r="BF23" s="1"/>
      <c r="BG23" s="1"/>
      <c r="BH23" s="1"/>
      <c r="BI23" s="1"/>
    </row>
    <row r="24" spans="1:61" ht="15" customHeight="1" x14ac:dyDescent="0.25">
      <c r="A24" s="1"/>
      <c r="B24" s="248"/>
      <c r="C24" s="147"/>
      <c r="D24" s="148"/>
      <c r="E24" s="178"/>
      <c r="F24" s="147"/>
      <c r="G24" s="147"/>
      <c r="H24" s="147"/>
      <c r="I24" s="147"/>
      <c r="J24" s="66" t="str">
        <f>IF(AND('MATRIZ DE RIESGOS '!$Y$58="Alta",'MATRIZ DE RIESGOS '!$AA$58="Leve"),CONCATENATE("R9C",'MATRIZ DE RIESGOS '!$O$58),"")</f>
        <v/>
      </c>
      <c r="K24" s="67" t="str">
        <f>IF(AND('MATRIZ DE RIESGOS '!$Y$59="Alta",'MATRIZ DE RIESGOS '!$AA$59="Leve"),CONCATENATE("R9C",'MATRIZ DE RIESGOS '!$O$59),"")</f>
        <v/>
      </c>
      <c r="L24" s="67" t="str">
        <f>IF(AND('MATRIZ DE RIESGOS '!$Y$60="Alta",'MATRIZ DE RIESGOS '!$AA$60="Leve"),CONCATENATE("R9C",'MATRIZ DE RIESGOS '!$O$60),"")</f>
        <v/>
      </c>
      <c r="M24" s="67" t="str">
        <f>IF(AND('MATRIZ DE RIESGOS '!$Y$61="Alta",'MATRIZ DE RIESGOS '!$AA$61="Leve"),CONCATENATE("R9C",'MATRIZ DE RIESGOS '!$O$61),"")</f>
        <v/>
      </c>
      <c r="N24" s="67" t="str">
        <f>IF(AND('MATRIZ DE RIESGOS '!$Y$62="Alta",'MATRIZ DE RIESGOS '!$AA$62="Leve"),CONCATENATE("R9C",'MATRIZ DE RIESGOS '!$O$62),"")</f>
        <v/>
      </c>
      <c r="O24" s="68" t="str">
        <f>IF(AND('MATRIZ DE RIESGOS '!$Y$63="Alta",'MATRIZ DE RIESGOS '!$AA$63="Leve"),CONCATENATE("R9C",'MATRIZ DE RIESGOS '!$O$63),"")</f>
        <v/>
      </c>
      <c r="P24" s="66" t="str">
        <f>IF(AND('MATRIZ DE RIESGOS '!$Y$58="Alta",'MATRIZ DE RIESGOS '!$AA$58="Menor"),CONCATENATE("R9C",'MATRIZ DE RIESGOS '!$O$58),"")</f>
        <v/>
      </c>
      <c r="Q24" s="67" t="str">
        <f>IF(AND('MATRIZ DE RIESGOS '!$Y$59="Alta",'MATRIZ DE RIESGOS '!$AA$59="Menor"),CONCATENATE("R9C",'MATRIZ DE RIESGOS '!$O$59),"")</f>
        <v/>
      </c>
      <c r="R24" s="67" t="str">
        <f>IF(AND('MATRIZ DE RIESGOS '!$Y$60="Alta",'MATRIZ DE RIESGOS '!$AA$60="Menor"),CONCATENATE("R9C",'MATRIZ DE RIESGOS '!$O$60),"")</f>
        <v/>
      </c>
      <c r="S24" s="67" t="str">
        <f>IF(AND('MATRIZ DE RIESGOS '!$Y$61="Alta",'MATRIZ DE RIESGOS '!$AA$61="Menor"),CONCATENATE("R9C",'MATRIZ DE RIESGOS '!$O$61),"")</f>
        <v/>
      </c>
      <c r="T24" s="67" t="str">
        <f>IF(AND('MATRIZ DE RIESGOS '!$Y$62="Alta",'MATRIZ DE RIESGOS '!$AA$62="Menor"),CONCATENATE("R9C",'MATRIZ DE RIESGOS '!$O$62),"")</f>
        <v/>
      </c>
      <c r="U24" s="68" t="str">
        <f>IF(AND('MATRIZ DE RIESGOS '!$Y$63="Alta",'MATRIZ DE RIESGOS '!$AA$63="Menor"),CONCATENATE("R9C",'MATRIZ DE RIESGOS '!$O$63),"")</f>
        <v/>
      </c>
      <c r="V24" s="51" t="str">
        <f>IF(AND('MATRIZ DE RIESGOS '!$Y$58="Alta",'MATRIZ DE RIESGOS '!$AA$58="Moderado"),CONCATENATE("R9C",'MATRIZ DE RIESGOS '!$O$58),"")</f>
        <v/>
      </c>
      <c r="W24" s="52" t="str">
        <f>IF(AND('MATRIZ DE RIESGOS '!$Y$59="Alta",'MATRIZ DE RIESGOS '!$AA$59="Moderado"),CONCATENATE("R9C",'MATRIZ DE RIESGOS '!$O$59),"")</f>
        <v/>
      </c>
      <c r="X24" s="52" t="str">
        <f>IF(AND('MATRIZ DE RIESGOS '!$Y$60="Alta",'MATRIZ DE RIESGOS '!$AA$60="Moderado"),CONCATENATE("R9C",'MATRIZ DE RIESGOS '!$O$60),"")</f>
        <v/>
      </c>
      <c r="Y24" s="52" t="str">
        <f>IF(AND('MATRIZ DE RIESGOS '!$Y$61="Alta",'MATRIZ DE RIESGOS '!$AA$61="Moderado"),CONCATENATE("R9C",'MATRIZ DE RIESGOS '!$O$61),"")</f>
        <v/>
      </c>
      <c r="Z24" s="52" t="str">
        <f>IF(AND('MATRIZ DE RIESGOS '!$Y$62="Alta",'MATRIZ DE RIESGOS '!$AA$62="Moderado"),CONCATENATE("R9C",'MATRIZ DE RIESGOS '!$O$62),"")</f>
        <v/>
      </c>
      <c r="AA24" s="53" t="str">
        <f>IF(AND('MATRIZ DE RIESGOS '!$Y$63="Alta",'MATRIZ DE RIESGOS '!$AA$63="Moderado"),CONCATENATE("R9C",'MATRIZ DE RIESGOS '!$O$63),"")</f>
        <v/>
      </c>
      <c r="AB24" s="51" t="str">
        <f>IF(AND('MATRIZ DE RIESGOS '!$Y$58="Alta",'MATRIZ DE RIESGOS '!$AA$58="Mayor"),CONCATENATE("R9C",'MATRIZ DE RIESGOS '!$O$58),"")</f>
        <v/>
      </c>
      <c r="AC24" s="52" t="str">
        <f>IF(AND('MATRIZ DE RIESGOS '!$Y$59="Alta",'MATRIZ DE RIESGOS '!$AA$59="Mayor"),CONCATENATE("R9C",'MATRIZ DE RIESGOS '!$O$59),"")</f>
        <v/>
      </c>
      <c r="AD24" s="52" t="str">
        <f>IF(AND('MATRIZ DE RIESGOS '!$Y$60="Alta",'MATRIZ DE RIESGOS '!$AA$60="Mayor"),CONCATENATE("R9C",'MATRIZ DE RIESGOS '!$O$60),"")</f>
        <v/>
      </c>
      <c r="AE24" s="52" t="str">
        <f>IF(AND('MATRIZ DE RIESGOS '!$Y$61="Alta",'MATRIZ DE RIESGOS '!$AA$61="Mayor"),CONCATENATE("R9C",'MATRIZ DE RIESGOS '!$O$61),"")</f>
        <v/>
      </c>
      <c r="AF24" s="52" t="str">
        <f>IF(AND('MATRIZ DE RIESGOS '!$Y$62="Alta",'MATRIZ DE RIESGOS '!$AA$62="Mayor"),CONCATENATE("R9C",'MATRIZ DE RIESGOS '!$O$62),"")</f>
        <v/>
      </c>
      <c r="AG24" s="53" t="str">
        <f>IF(AND('MATRIZ DE RIESGOS '!$Y$63="Alta",'MATRIZ DE RIESGOS '!$AA$63="Mayor"),CONCATENATE("R9C",'MATRIZ DE RIESGOS '!$O$63),"")</f>
        <v/>
      </c>
      <c r="AH24" s="54" t="str">
        <f>IF(AND('MATRIZ DE RIESGOS '!$Y$58="Alta",'MATRIZ DE RIESGOS '!$AA$58="Catastrófico"),CONCATENATE("R9C",'MATRIZ DE RIESGOS '!$O$58),"")</f>
        <v/>
      </c>
      <c r="AI24" s="55" t="str">
        <f>IF(AND('MATRIZ DE RIESGOS '!$Y$59="Alta",'MATRIZ DE RIESGOS '!$AA$59="Catastrófico"),CONCATENATE("R9C",'MATRIZ DE RIESGOS '!$O$59),"")</f>
        <v/>
      </c>
      <c r="AJ24" s="55" t="str">
        <f>IF(AND('MATRIZ DE RIESGOS '!$Y$60="Alta",'MATRIZ DE RIESGOS '!$AA$60="Catastrófico"),CONCATENATE("R9C",'MATRIZ DE RIESGOS '!$O$60),"")</f>
        <v/>
      </c>
      <c r="AK24" s="55" t="str">
        <f>IF(AND('MATRIZ DE RIESGOS '!$Y$61="Alta",'MATRIZ DE RIESGOS '!$AA$61="Catastrófico"),CONCATENATE("R9C",'MATRIZ DE RIESGOS '!$O$61),"")</f>
        <v/>
      </c>
      <c r="AL24" s="55" t="str">
        <f>IF(AND('MATRIZ DE RIESGOS '!$Y$62="Alta",'MATRIZ DE RIESGOS '!$AA$62="Catastrófico"),CONCATENATE("R9C",'MATRIZ DE RIESGOS '!$O$62),"")</f>
        <v/>
      </c>
      <c r="AM24" s="56" t="str">
        <f>IF(AND('MATRIZ DE RIESGOS '!$Y$63="Alta",'MATRIZ DE RIESGOS '!$AA$63="Catastrófico"),CONCATENATE("R9C",'MATRIZ DE RIESGOS '!$O$63),"")</f>
        <v/>
      </c>
      <c r="AN24" s="1"/>
      <c r="AO24" s="178"/>
      <c r="AP24" s="147"/>
      <c r="AQ24" s="147"/>
      <c r="AR24" s="147"/>
      <c r="AS24" s="147"/>
      <c r="AT24" s="148"/>
      <c r="AU24" s="1"/>
      <c r="AV24" s="1"/>
      <c r="AW24" s="1"/>
      <c r="AX24" s="1"/>
      <c r="AY24" s="1"/>
      <c r="AZ24" s="1"/>
      <c r="BA24" s="1"/>
      <c r="BB24" s="1"/>
      <c r="BC24" s="1"/>
      <c r="BD24" s="1"/>
      <c r="BE24" s="1"/>
      <c r="BF24" s="1"/>
      <c r="BG24" s="1"/>
      <c r="BH24" s="1"/>
      <c r="BI24" s="1"/>
    </row>
    <row r="25" spans="1:61" ht="15.75" customHeight="1" x14ac:dyDescent="0.25">
      <c r="A25" s="1"/>
      <c r="B25" s="248"/>
      <c r="C25" s="147"/>
      <c r="D25" s="148"/>
      <c r="E25" s="238"/>
      <c r="F25" s="239"/>
      <c r="G25" s="239"/>
      <c r="H25" s="239"/>
      <c r="I25" s="239"/>
      <c r="J25" s="69" t="str">
        <f>IF(AND('MATRIZ DE RIESGOS '!$Y$64="Alta",'MATRIZ DE RIESGOS '!$AA$64="Leve"),CONCATENATE("R10C",'MATRIZ DE RIESGOS '!$O$64),"")</f>
        <v/>
      </c>
      <c r="K25" s="70" t="str">
        <f>IF(AND('MATRIZ DE RIESGOS '!$Y$65="Alta",'MATRIZ DE RIESGOS '!$AA$65="Leve"),CONCATENATE("R10C",'MATRIZ DE RIESGOS '!$O$65),"")</f>
        <v/>
      </c>
      <c r="L25" s="70" t="str">
        <f>IF(AND('MATRIZ DE RIESGOS '!$Y$66="Alta",'MATRIZ DE RIESGOS '!$AA$66="Leve"),CONCATENATE("R10C",'MATRIZ DE RIESGOS '!$O$66),"")</f>
        <v/>
      </c>
      <c r="M25" s="70" t="str">
        <f>IF(AND('MATRIZ DE RIESGOS '!$Y$67="Alta",'MATRIZ DE RIESGOS '!$AA$67="Leve"),CONCATENATE("R10C",'MATRIZ DE RIESGOS '!$O$67),"")</f>
        <v/>
      </c>
      <c r="N25" s="70" t="str">
        <f>IF(AND('MATRIZ DE RIESGOS '!$Y$68="Alta",'MATRIZ DE RIESGOS '!$AA$68="Leve"),CONCATENATE("R10C",'MATRIZ DE RIESGOS '!$O$68),"")</f>
        <v/>
      </c>
      <c r="O25" s="71" t="str">
        <f>IF(AND('MATRIZ DE RIESGOS '!$Y$69="Alta",'MATRIZ DE RIESGOS '!$AA$69="Leve"),CONCATENATE("R10C",'MATRIZ DE RIESGOS '!$O$69),"")</f>
        <v/>
      </c>
      <c r="P25" s="69" t="str">
        <f>IF(AND('MATRIZ DE RIESGOS '!$Y$64="Alta",'MATRIZ DE RIESGOS '!$AA$64="Menor"),CONCATENATE("R10C",'MATRIZ DE RIESGOS '!$O$64),"")</f>
        <v/>
      </c>
      <c r="Q25" s="70" t="str">
        <f>IF(AND('MATRIZ DE RIESGOS '!$Y$65="Alta",'MATRIZ DE RIESGOS '!$AA$65="Menor"),CONCATENATE("R10C",'MATRIZ DE RIESGOS '!$O$65),"")</f>
        <v/>
      </c>
      <c r="R25" s="70" t="str">
        <f>IF(AND('MATRIZ DE RIESGOS '!$Y$66="Alta",'MATRIZ DE RIESGOS '!$AA$66="Menor"),CONCATENATE("R10C",'MATRIZ DE RIESGOS '!$O$66),"")</f>
        <v/>
      </c>
      <c r="S25" s="70" t="str">
        <f>IF(AND('MATRIZ DE RIESGOS '!$Y$67="Alta",'MATRIZ DE RIESGOS '!$AA$67="Menor"),CONCATENATE("R10C",'MATRIZ DE RIESGOS '!$O$67),"")</f>
        <v/>
      </c>
      <c r="T25" s="70" t="str">
        <f>IF(AND('MATRIZ DE RIESGOS '!$Y$68="Alta",'MATRIZ DE RIESGOS '!$AA$68="Menor"),CONCATENATE("R10C",'MATRIZ DE RIESGOS '!$O$68),"")</f>
        <v/>
      </c>
      <c r="U25" s="71" t="str">
        <f>IF(AND('MATRIZ DE RIESGOS '!$Y$69="Alta",'MATRIZ DE RIESGOS '!$AA$69="Menor"),CONCATENATE("R10C",'MATRIZ DE RIESGOS '!$O$69),"")</f>
        <v/>
      </c>
      <c r="V25" s="57" t="str">
        <f>IF(AND('MATRIZ DE RIESGOS '!$Y$64="Alta",'MATRIZ DE RIESGOS '!$AA$64="Moderado"),CONCATENATE("R10C",'MATRIZ DE RIESGOS '!$O$64),"")</f>
        <v/>
      </c>
      <c r="W25" s="58" t="str">
        <f>IF(AND('MATRIZ DE RIESGOS '!$Y$65="Alta",'MATRIZ DE RIESGOS '!$AA$65="Moderado"),CONCATENATE("R10C",'MATRIZ DE RIESGOS '!$O$65),"")</f>
        <v/>
      </c>
      <c r="X25" s="58" t="str">
        <f>IF(AND('MATRIZ DE RIESGOS '!$Y$66="Alta",'MATRIZ DE RIESGOS '!$AA$66="Moderado"),CONCATENATE("R10C",'MATRIZ DE RIESGOS '!$O$66),"")</f>
        <v/>
      </c>
      <c r="Y25" s="58" t="str">
        <f>IF(AND('MATRIZ DE RIESGOS '!$Y$67="Alta",'MATRIZ DE RIESGOS '!$AA$67="Moderado"),CONCATENATE("R10C",'MATRIZ DE RIESGOS '!$O$67),"")</f>
        <v/>
      </c>
      <c r="Z25" s="58" t="str">
        <f>IF(AND('MATRIZ DE RIESGOS '!$Y$68="Alta",'MATRIZ DE RIESGOS '!$AA$68="Moderado"),CONCATENATE("R10C",'MATRIZ DE RIESGOS '!$O$68),"")</f>
        <v/>
      </c>
      <c r="AA25" s="59" t="str">
        <f>IF(AND('MATRIZ DE RIESGOS '!$Y$69="Alta",'MATRIZ DE RIESGOS '!$AA$69="Moderado"),CONCATENATE("R10C",'MATRIZ DE RIESGOS '!$O$69),"")</f>
        <v/>
      </c>
      <c r="AB25" s="57" t="str">
        <f>IF(AND('MATRIZ DE RIESGOS '!$Y$64="Alta",'MATRIZ DE RIESGOS '!$AA$64="Mayor"),CONCATENATE("R10C",'MATRIZ DE RIESGOS '!$O$64),"")</f>
        <v/>
      </c>
      <c r="AC25" s="58" t="str">
        <f>IF(AND('MATRIZ DE RIESGOS '!$Y$65="Alta",'MATRIZ DE RIESGOS '!$AA$65="Mayor"),CONCATENATE("R10C",'MATRIZ DE RIESGOS '!$O$65),"")</f>
        <v/>
      </c>
      <c r="AD25" s="58" t="str">
        <f>IF(AND('MATRIZ DE RIESGOS '!$Y$66="Alta",'MATRIZ DE RIESGOS '!$AA$66="Mayor"),CONCATENATE("R10C",'MATRIZ DE RIESGOS '!$O$66),"")</f>
        <v/>
      </c>
      <c r="AE25" s="58" t="str">
        <f>IF(AND('MATRIZ DE RIESGOS '!$Y$67="Alta",'MATRIZ DE RIESGOS '!$AA$67="Mayor"),CONCATENATE("R10C",'MATRIZ DE RIESGOS '!$O$67),"")</f>
        <v/>
      </c>
      <c r="AF25" s="58" t="str">
        <f>IF(AND('MATRIZ DE RIESGOS '!$Y$68="Alta",'MATRIZ DE RIESGOS '!$AA$68="Mayor"),CONCATENATE("R10C",'MATRIZ DE RIESGOS '!$O$68),"")</f>
        <v/>
      </c>
      <c r="AG25" s="59" t="str">
        <f>IF(AND('MATRIZ DE RIESGOS '!$Y$69="Alta",'MATRIZ DE RIESGOS '!$AA$69="Mayor"),CONCATENATE("R10C",'MATRIZ DE RIESGOS '!$O$69),"")</f>
        <v/>
      </c>
      <c r="AH25" s="60" t="str">
        <f>IF(AND('MATRIZ DE RIESGOS '!$Y$64="Alta",'MATRIZ DE RIESGOS '!$AA$64="Catastrófico"),CONCATENATE("R10C",'MATRIZ DE RIESGOS '!$O$64),"")</f>
        <v/>
      </c>
      <c r="AI25" s="61" t="str">
        <f>IF(AND('MATRIZ DE RIESGOS '!$Y$65="Alta",'MATRIZ DE RIESGOS '!$AA$65="Catastrófico"),CONCATENATE("R10C",'MATRIZ DE RIESGOS '!$O$65),"")</f>
        <v/>
      </c>
      <c r="AJ25" s="61" t="str">
        <f>IF(AND('MATRIZ DE RIESGOS '!$Y$66="Alta",'MATRIZ DE RIESGOS '!$AA$66="Catastrófico"),CONCATENATE("R10C",'MATRIZ DE RIESGOS '!$O$66),"")</f>
        <v/>
      </c>
      <c r="AK25" s="61" t="str">
        <f>IF(AND('MATRIZ DE RIESGOS '!$Y$67="Alta",'MATRIZ DE RIESGOS '!$AA$67="Catastrófico"),CONCATENATE("R10C",'MATRIZ DE RIESGOS '!$O$67),"")</f>
        <v/>
      </c>
      <c r="AL25" s="61" t="str">
        <f>IF(AND('MATRIZ DE RIESGOS '!$Y$68="Alta",'MATRIZ DE RIESGOS '!$AA$68="Catastrófico"),CONCATENATE("R10C",'MATRIZ DE RIESGOS '!$O$68),"")</f>
        <v/>
      </c>
      <c r="AM25" s="62" t="str">
        <f>IF(AND('MATRIZ DE RIESGOS '!$Y$69="Alta",'MATRIZ DE RIESGOS '!$AA$69="Catastrófico"),CONCATENATE("R10C",'MATRIZ DE RIESGOS '!$O$69),"")</f>
        <v/>
      </c>
      <c r="AN25" s="1"/>
      <c r="AO25" s="238"/>
      <c r="AP25" s="239"/>
      <c r="AQ25" s="239"/>
      <c r="AR25" s="239"/>
      <c r="AS25" s="239"/>
      <c r="AT25" s="243"/>
      <c r="AU25" s="1"/>
      <c r="AV25" s="1"/>
      <c r="AW25" s="1"/>
      <c r="AX25" s="1"/>
      <c r="AY25" s="1"/>
      <c r="AZ25" s="1"/>
      <c r="BA25" s="1"/>
      <c r="BB25" s="1"/>
      <c r="BC25" s="1"/>
      <c r="BD25" s="1"/>
      <c r="BE25" s="1"/>
      <c r="BF25" s="1"/>
      <c r="BG25" s="1"/>
      <c r="BH25" s="1"/>
      <c r="BI25" s="1"/>
    </row>
    <row r="26" spans="1:61" ht="15" customHeight="1" x14ac:dyDescent="0.25">
      <c r="A26" s="1"/>
      <c r="B26" s="248"/>
      <c r="C26" s="147"/>
      <c r="D26" s="148"/>
      <c r="E26" s="259" t="s">
        <v>124</v>
      </c>
      <c r="F26" s="237"/>
      <c r="G26" s="237"/>
      <c r="H26" s="237"/>
      <c r="I26" s="226"/>
      <c r="J26" s="63" t="str">
        <f ca="1">IF(AND('MATRIZ DE RIESGOS '!$Y$10="Media",'MATRIZ DE RIESGOS '!$AA$10="Leve"),CONCATENATE("R1C",'MATRIZ DE RIESGOS '!$O$10),"")</f>
        <v/>
      </c>
      <c r="K26" s="64" t="str">
        <f ca="1">IF(AND('MATRIZ DE RIESGOS '!$Y$11="Media",'MATRIZ DE RIESGOS '!$AA$11="Leve"),CONCATENATE("R1C",'MATRIZ DE RIESGOS '!$O$11),"")</f>
        <v/>
      </c>
      <c r="L26" s="64" t="str">
        <f ca="1">IF(AND('MATRIZ DE RIESGOS '!$Y$12="Media",'MATRIZ DE RIESGOS '!$AA$12="Leve"),CONCATENATE("R1C",'MATRIZ DE RIESGOS '!$O$12),"")</f>
        <v/>
      </c>
      <c r="M26" s="64" t="str">
        <f ca="1">IF(AND('MATRIZ DE RIESGOS '!$Y$13="Media",'MATRIZ DE RIESGOS '!$AA$13="Leve"),CONCATENATE("R1C",'MATRIZ DE RIESGOS '!$O$13),"")</f>
        <v/>
      </c>
      <c r="N26" s="64" t="str">
        <f ca="1">IF(AND('MATRIZ DE RIESGOS '!$Y$14="Media",'MATRIZ DE RIESGOS '!$AA$14="Leve"),CONCATENATE("R1C",'MATRIZ DE RIESGOS '!$O$14),"")</f>
        <v/>
      </c>
      <c r="O26" s="65" t="str">
        <f ca="1">IF(AND('MATRIZ DE RIESGOS '!$Y$15="Media",'MATRIZ DE RIESGOS '!$AA$15="Leve"),CONCATENATE("R1C",'MATRIZ DE RIESGOS '!$O$15),"")</f>
        <v/>
      </c>
      <c r="P26" s="63" t="str">
        <f ca="1">IF(AND('MATRIZ DE RIESGOS '!$Y$10="Media",'MATRIZ DE RIESGOS '!$AA$10="Menor"),CONCATENATE("R1C",'MATRIZ DE RIESGOS '!$O$10),"")</f>
        <v/>
      </c>
      <c r="Q26" s="64" t="str">
        <f ca="1">IF(AND('MATRIZ DE RIESGOS '!$Y$11="Media",'MATRIZ DE RIESGOS '!$AA$11="Menor"),CONCATENATE("R1C",'MATRIZ DE RIESGOS '!$O$11),"")</f>
        <v/>
      </c>
      <c r="R26" s="64" t="str">
        <f ca="1">IF(AND('MATRIZ DE RIESGOS '!$Y$12="Media",'MATRIZ DE RIESGOS '!$AA$12="Menor"),CONCATENATE("R1C",'MATRIZ DE RIESGOS '!$O$12),"")</f>
        <v/>
      </c>
      <c r="S26" s="64" t="str">
        <f ca="1">IF(AND('MATRIZ DE RIESGOS '!$Y$13="Media",'MATRIZ DE RIESGOS '!$AA$13="Menor"),CONCATENATE("R1C",'MATRIZ DE RIESGOS '!$O$13),"")</f>
        <v/>
      </c>
      <c r="T26" s="64" t="str">
        <f ca="1">IF(AND('MATRIZ DE RIESGOS '!$Y$14="Media",'MATRIZ DE RIESGOS '!$AA$14="Menor"),CONCATENATE("R1C",'MATRIZ DE RIESGOS '!$O$14),"")</f>
        <v/>
      </c>
      <c r="U26" s="65" t="str">
        <f ca="1">IF(AND('MATRIZ DE RIESGOS '!$Y$15="Media",'MATRIZ DE RIESGOS '!$AA$15="Menor"),CONCATENATE("R1C",'MATRIZ DE RIESGOS '!$O$15),"")</f>
        <v/>
      </c>
      <c r="V26" s="63" t="str">
        <f ca="1">IF(AND('MATRIZ DE RIESGOS '!$Y$10="Media",'MATRIZ DE RIESGOS '!$AA$10="Moderado"),CONCATENATE("R1C",'MATRIZ DE RIESGOS '!$O$10),"")</f>
        <v/>
      </c>
      <c r="W26" s="64" t="str">
        <f ca="1">IF(AND('MATRIZ DE RIESGOS '!$Y$11="Media",'MATRIZ DE RIESGOS '!$AA$11="Moderado"),CONCATENATE("R1C",'MATRIZ DE RIESGOS '!$O$11),"")</f>
        <v/>
      </c>
      <c r="X26" s="64" t="str">
        <f ca="1">IF(AND('MATRIZ DE RIESGOS '!$Y$12="Media",'MATRIZ DE RIESGOS '!$AA$12="Moderado"),CONCATENATE("R1C",'MATRIZ DE RIESGOS '!$O$12),"")</f>
        <v/>
      </c>
      <c r="Y26" s="64" t="str">
        <f ca="1">IF(AND('MATRIZ DE RIESGOS '!$Y$13="Media",'MATRIZ DE RIESGOS '!$AA$13="Moderado"),CONCATENATE("R1C",'MATRIZ DE RIESGOS '!$O$13),"")</f>
        <v/>
      </c>
      <c r="Z26" s="64" t="str">
        <f ca="1">IF(AND('MATRIZ DE RIESGOS '!$Y$14="Media",'MATRIZ DE RIESGOS '!$AA$14="Moderado"),CONCATENATE("R1C",'MATRIZ DE RIESGOS '!$O$14),"")</f>
        <v/>
      </c>
      <c r="AA26" s="65" t="str">
        <f ca="1">IF(AND('MATRIZ DE RIESGOS '!$Y$15="Media",'MATRIZ DE RIESGOS '!$AA$15="Moderado"),CONCATENATE("R1C",'MATRIZ DE RIESGOS '!$O$15),"")</f>
        <v/>
      </c>
      <c r="AB26" s="45" t="str">
        <f ca="1">IF(AND('MATRIZ DE RIESGOS '!$Y$10="Media",'MATRIZ DE RIESGOS '!$AA$10="Mayor"),CONCATENATE("R1C",'MATRIZ DE RIESGOS '!$O$10),"")</f>
        <v/>
      </c>
      <c r="AC26" s="46" t="str">
        <f ca="1">IF(AND('MATRIZ DE RIESGOS '!$Y$11="Media",'MATRIZ DE RIESGOS '!$AA$11="Mayor"),CONCATENATE("R1C",'MATRIZ DE RIESGOS '!$O$11),"")</f>
        <v>R1C2</v>
      </c>
      <c r="AD26" s="46" t="str">
        <f ca="1">IF(AND('MATRIZ DE RIESGOS '!$Y$12="Media",'MATRIZ DE RIESGOS '!$AA$12="Mayor"),CONCATENATE("R1C",'MATRIZ DE RIESGOS '!$O$12),"")</f>
        <v/>
      </c>
      <c r="AE26" s="46" t="str">
        <f ca="1">IF(AND('MATRIZ DE RIESGOS '!$Y$13="Media",'MATRIZ DE RIESGOS '!$AA$13="Mayor"),CONCATENATE("R1C",'MATRIZ DE RIESGOS '!$O$13),"")</f>
        <v/>
      </c>
      <c r="AF26" s="46" t="str">
        <f ca="1">IF(AND('MATRIZ DE RIESGOS '!$Y$14="Media",'MATRIZ DE RIESGOS '!$AA$14="Mayor"),CONCATENATE("R1C",'MATRIZ DE RIESGOS '!$O$14),"")</f>
        <v/>
      </c>
      <c r="AG26" s="47" t="str">
        <f ca="1">IF(AND('MATRIZ DE RIESGOS '!$Y$15="Media",'MATRIZ DE RIESGOS '!$AA$15="Mayor"),CONCATENATE("R1C",'MATRIZ DE RIESGOS '!$O$15),"")</f>
        <v/>
      </c>
      <c r="AH26" s="48" t="str">
        <f ca="1">IF(AND('MATRIZ DE RIESGOS '!$Y$10="Media",'MATRIZ DE RIESGOS '!$AA$10="Catastrófico"),CONCATENATE("R1C",'MATRIZ DE RIESGOS '!$O$10),"")</f>
        <v/>
      </c>
      <c r="AI26" s="49" t="str">
        <f ca="1">IF(AND('MATRIZ DE RIESGOS '!$Y$11="Media",'MATRIZ DE RIESGOS '!$AA$11="Catastrófico"),CONCATENATE("R1C",'MATRIZ DE RIESGOS '!$O$11),"")</f>
        <v/>
      </c>
      <c r="AJ26" s="49" t="str">
        <f ca="1">IF(AND('MATRIZ DE RIESGOS '!$Y$12="Media",'MATRIZ DE RIESGOS '!$AA$12="Catastrófico"),CONCATENATE("R1C",'MATRIZ DE RIESGOS '!$O$12),"")</f>
        <v/>
      </c>
      <c r="AK26" s="49" t="str">
        <f ca="1">IF(AND('MATRIZ DE RIESGOS '!$Y$13="Media",'MATRIZ DE RIESGOS '!$AA$13="Catastrófico"),CONCATENATE("R1C",'MATRIZ DE RIESGOS '!$O$13),"")</f>
        <v/>
      </c>
      <c r="AL26" s="49" t="str">
        <f ca="1">IF(AND('MATRIZ DE RIESGOS '!$Y$14="Media",'MATRIZ DE RIESGOS '!$AA$14="Catastrófico"),CONCATENATE("R1C",'MATRIZ DE RIESGOS '!$O$14),"")</f>
        <v/>
      </c>
      <c r="AM26" s="50" t="str">
        <f ca="1">IF(AND('MATRIZ DE RIESGOS '!$Y$15="Media",'MATRIZ DE RIESGOS '!$AA$15="Catastrófico"),CONCATENATE("R1C",'MATRIZ DE RIESGOS '!$O$15),"")</f>
        <v/>
      </c>
      <c r="AN26" s="1"/>
      <c r="AO26" s="261" t="s">
        <v>125</v>
      </c>
      <c r="AP26" s="237"/>
      <c r="AQ26" s="237"/>
      <c r="AR26" s="237"/>
      <c r="AS26" s="237"/>
      <c r="AT26" s="226"/>
      <c r="AU26" s="1"/>
      <c r="AV26" s="1"/>
      <c r="AW26" s="1"/>
      <c r="AX26" s="1"/>
      <c r="AY26" s="1"/>
      <c r="AZ26" s="1"/>
      <c r="BA26" s="1"/>
      <c r="BB26" s="1"/>
      <c r="BC26" s="1"/>
      <c r="BD26" s="1"/>
      <c r="BE26" s="1"/>
      <c r="BF26" s="1"/>
      <c r="BG26" s="1"/>
      <c r="BH26" s="1"/>
      <c r="BI26" s="1"/>
    </row>
    <row r="27" spans="1:61" ht="15" customHeight="1" x14ac:dyDescent="0.25">
      <c r="A27" s="1"/>
      <c r="B27" s="248"/>
      <c r="C27" s="147"/>
      <c r="D27" s="148"/>
      <c r="E27" s="178"/>
      <c r="F27" s="147"/>
      <c r="G27" s="147"/>
      <c r="H27" s="147"/>
      <c r="I27" s="148"/>
      <c r="J27" s="66" t="str">
        <f ca="1">IF(AND('MATRIZ DE RIESGOS '!$Y$16="Media",'MATRIZ DE RIESGOS '!$AA$16="Leve"),CONCATENATE("R2C",'MATRIZ DE RIESGOS '!$O$16),"")</f>
        <v/>
      </c>
      <c r="K27" s="67" t="str">
        <f ca="1">IF(AND('MATRIZ DE RIESGOS '!$Y$17="Media",'MATRIZ DE RIESGOS '!$AA$17="Leve"),CONCATENATE("R2C",'MATRIZ DE RIESGOS '!$O$17),"")</f>
        <v/>
      </c>
      <c r="L27" s="67" t="str">
        <f ca="1">IF(AND('MATRIZ DE RIESGOS '!$Y$18="Media",'MATRIZ DE RIESGOS '!$AA$18="Leve"),CONCATENATE("R2C",'MATRIZ DE RIESGOS '!$O$18),"")</f>
        <v/>
      </c>
      <c r="M27" s="67" t="str">
        <f>IF(AND('MATRIZ DE RIESGOS '!$Y$19="Media",'MATRIZ DE RIESGOS '!$AA$19="Leve"),CONCATENATE("R2C",'MATRIZ DE RIESGOS '!$O$19),"")</f>
        <v/>
      </c>
      <c r="N27" s="67" t="str">
        <f>IF(AND('MATRIZ DE RIESGOS '!$Y$20="Media",'MATRIZ DE RIESGOS '!$AA$20="Leve"),CONCATENATE("R2C",'MATRIZ DE RIESGOS '!$O$20),"")</f>
        <v/>
      </c>
      <c r="O27" s="68" t="str">
        <f>IF(AND('MATRIZ DE RIESGOS '!$Y$21="Media",'MATRIZ DE RIESGOS '!$AA$21="Leve"),CONCATENATE("R2C",'MATRIZ DE RIESGOS '!$O$21),"")</f>
        <v/>
      </c>
      <c r="P27" s="66" t="str">
        <f ca="1">IF(AND('MATRIZ DE RIESGOS '!$Y$16="Media",'MATRIZ DE RIESGOS '!$AA$16="Menor"),CONCATENATE("R2C",'MATRIZ DE RIESGOS '!$O$16),"")</f>
        <v>R2C1</v>
      </c>
      <c r="Q27" s="67" t="str">
        <f ca="1">IF(AND('MATRIZ DE RIESGOS '!$Y$17="Media",'MATRIZ DE RIESGOS '!$AA$17="Menor"),CONCATENATE("R2C",'MATRIZ DE RIESGOS '!$O$17),"")</f>
        <v/>
      </c>
      <c r="R27" s="67" t="str">
        <f ca="1">IF(AND('MATRIZ DE RIESGOS '!$Y$18="Media",'MATRIZ DE RIESGOS '!$AA$18="Menor"),CONCATENATE("R2C",'MATRIZ DE RIESGOS '!$O$18),"")</f>
        <v/>
      </c>
      <c r="S27" s="67" t="str">
        <f>IF(AND('MATRIZ DE RIESGOS '!$Y$19="Media",'MATRIZ DE RIESGOS '!$AA$19="Menor"),CONCATENATE("R2C",'MATRIZ DE RIESGOS '!$O$19),"")</f>
        <v/>
      </c>
      <c r="T27" s="67" t="str">
        <f>IF(AND('MATRIZ DE RIESGOS '!$Y$20="Media",'MATRIZ DE RIESGOS '!$AA$20="Menor"),CONCATENATE("R2C",'MATRIZ DE RIESGOS '!$O$20),"")</f>
        <v/>
      </c>
      <c r="U27" s="68" t="str">
        <f>IF(AND('MATRIZ DE RIESGOS '!$Y$21="Media",'MATRIZ DE RIESGOS '!$AA$21="Menor"),CONCATENATE("R2C",'MATRIZ DE RIESGOS '!$O$21),"")</f>
        <v/>
      </c>
      <c r="V27" s="66" t="str">
        <f ca="1">IF(AND('MATRIZ DE RIESGOS '!$Y$16="Media",'MATRIZ DE RIESGOS '!$AA$16="Moderado"),CONCATENATE("R2C",'MATRIZ DE RIESGOS '!$O$16),"")</f>
        <v/>
      </c>
      <c r="W27" s="67" t="str">
        <f ca="1">IF(AND('MATRIZ DE RIESGOS '!$Y$17="Media",'MATRIZ DE RIESGOS '!$AA$17="Moderado"),CONCATENATE("R2C",'MATRIZ DE RIESGOS '!$O$17),"")</f>
        <v/>
      </c>
      <c r="X27" s="67" t="str">
        <f ca="1">IF(AND('MATRIZ DE RIESGOS '!$Y$18="Media",'MATRIZ DE RIESGOS '!$AA$18="Moderado"),CONCATENATE("R2C",'MATRIZ DE RIESGOS '!$O$18),"")</f>
        <v/>
      </c>
      <c r="Y27" s="67" t="str">
        <f>IF(AND('MATRIZ DE RIESGOS '!$Y$19="Media",'MATRIZ DE RIESGOS '!$AA$19="Moderado"),CONCATENATE("R2C",'MATRIZ DE RIESGOS '!$O$19),"")</f>
        <v/>
      </c>
      <c r="Z27" s="67" t="str">
        <f>IF(AND('MATRIZ DE RIESGOS '!$Y$20="Media",'MATRIZ DE RIESGOS '!$AA$20="Moderado"),CONCATENATE("R2C",'MATRIZ DE RIESGOS '!$O$20),"")</f>
        <v/>
      </c>
      <c r="AA27" s="68" t="str">
        <f>IF(AND('MATRIZ DE RIESGOS '!$Y$21="Media",'MATRIZ DE RIESGOS '!$AA$21="Moderado"),CONCATENATE("R2C",'MATRIZ DE RIESGOS '!$O$21),"")</f>
        <v/>
      </c>
      <c r="AB27" s="51" t="str">
        <f ca="1">IF(AND('MATRIZ DE RIESGOS '!$Y$16="Media",'MATRIZ DE RIESGOS '!$AA$16="Mayor"),CONCATENATE("R2C",'MATRIZ DE RIESGOS '!$O$16),"")</f>
        <v/>
      </c>
      <c r="AC27" s="52" t="str">
        <f ca="1">IF(AND('MATRIZ DE RIESGOS '!$Y$17="Media",'MATRIZ DE RIESGOS '!$AA$17="Mayor"),CONCATENATE("R2C",'MATRIZ DE RIESGOS '!$O$17),"")</f>
        <v/>
      </c>
      <c r="AD27" s="52" t="str">
        <f ca="1">IF(AND('MATRIZ DE RIESGOS '!$Y$18="Media",'MATRIZ DE RIESGOS '!$AA$18="Mayor"),CONCATENATE("R2C",'MATRIZ DE RIESGOS '!$O$18),"")</f>
        <v/>
      </c>
      <c r="AE27" s="52" t="str">
        <f>IF(AND('MATRIZ DE RIESGOS '!$Y$19="Media",'MATRIZ DE RIESGOS '!$AA$19="Mayor"),CONCATENATE("R2C",'MATRIZ DE RIESGOS '!$O$19),"")</f>
        <v/>
      </c>
      <c r="AF27" s="52" t="str">
        <f>IF(AND('MATRIZ DE RIESGOS '!$Y$20="Media",'MATRIZ DE RIESGOS '!$AA$20="Mayor"),CONCATENATE("R2C",'MATRIZ DE RIESGOS '!$O$20),"")</f>
        <v/>
      </c>
      <c r="AG27" s="53" t="str">
        <f>IF(AND('MATRIZ DE RIESGOS '!$Y$21="Media",'MATRIZ DE RIESGOS '!$AA$21="Mayor"),CONCATENATE("R2C",'MATRIZ DE RIESGOS '!$O$21),"")</f>
        <v/>
      </c>
      <c r="AH27" s="54" t="str">
        <f ca="1">IF(AND('MATRIZ DE RIESGOS '!$Y$16="Media",'MATRIZ DE RIESGOS '!$AA$16="Catastrófico"),CONCATENATE("R2C",'MATRIZ DE RIESGOS '!$O$16),"")</f>
        <v/>
      </c>
      <c r="AI27" s="55" t="str">
        <f ca="1">IF(AND('MATRIZ DE RIESGOS '!$Y$17="Media",'MATRIZ DE RIESGOS '!$AA$17="Catastrófico"),CONCATENATE("R2C",'MATRIZ DE RIESGOS '!$O$17),"")</f>
        <v/>
      </c>
      <c r="AJ27" s="55" t="str">
        <f ca="1">IF(AND('MATRIZ DE RIESGOS '!$Y$18="Media",'MATRIZ DE RIESGOS '!$AA$18="Catastrófico"),CONCATENATE("R2C",'MATRIZ DE RIESGOS '!$O$18),"")</f>
        <v/>
      </c>
      <c r="AK27" s="55" t="str">
        <f>IF(AND('MATRIZ DE RIESGOS '!$Y$19="Media",'MATRIZ DE RIESGOS '!$AA$19="Catastrófico"),CONCATENATE("R2C",'MATRIZ DE RIESGOS '!$O$19),"")</f>
        <v/>
      </c>
      <c r="AL27" s="55" t="str">
        <f>IF(AND('MATRIZ DE RIESGOS '!$Y$20="Media",'MATRIZ DE RIESGOS '!$AA$20="Catastrófico"),CONCATENATE("R2C",'MATRIZ DE RIESGOS '!$O$20),"")</f>
        <v/>
      </c>
      <c r="AM27" s="56" t="str">
        <f>IF(AND('MATRIZ DE RIESGOS '!$Y$21="Media",'MATRIZ DE RIESGOS '!$AA$21="Catastrófico"),CONCATENATE("R2C",'MATRIZ DE RIESGOS '!$O$21),"")</f>
        <v/>
      </c>
      <c r="AN27" s="1"/>
      <c r="AO27" s="178"/>
      <c r="AP27" s="147"/>
      <c r="AQ27" s="147"/>
      <c r="AR27" s="147"/>
      <c r="AS27" s="147"/>
      <c r="AT27" s="148"/>
      <c r="AU27" s="1"/>
      <c r="AV27" s="1"/>
      <c r="AW27" s="1"/>
      <c r="AX27" s="1"/>
      <c r="AY27" s="1"/>
      <c r="AZ27" s="1"/>
      <c r="BA27" s="1"/>
      <c r="BB27" s="1"/>
      <c r="BC27" s="1"/>
      <c r="BD27" s="1"/>
      <c r="BE27" s="1"/>
      <c r="BF27" s="1"/>
      <c r="BG27" s="1"/>
      <c r="BH27" s="1"/>
      <c r="BI27" s="1"/>
    </row>
    <row r="28" spans="1:61" ht="15" customHeight="1" x14ac:dyDescent="0.25">
      <c r="A28" s="1"/>
      <c r="B28" s="248"/>
      <c r="C28" s="147"/>
      <c r="D28" s="148"/>
      <c r="E28" s="178"/>
      <c r="F28" s="147"/>
      <c r="G28" s="147"/>
      <c r="H28" s="147"/>
      <c r="I28" s="148"/>
      <c r="J28" s="66" t="str">
        <f ca="1">IF(AND('MATRIZ DE RIESGOS '!$Y$22="Media",'MATRIZ DE RIESGOS '!$AA$22="Leve"),CONCATENATE("R3C",'MATRIZ DE RIESGOS '!$O$22),"")</f>
        <v/>
      </c>
      <c r="K28" s="67" t="str">
        <f ca="1">IF(AND('MATRIZ DE RIESGOS '!$Y$23="Media",'MATRIZ DE RIESGOS '!$AA$23="Leve"),CONCATENATE("R3C",'MATRIZ DE RIESGOS '!$O$23),"")</f>
        <v/>
      </c>
      <c r="L28" s="67" t="str">
        <f ca="1">IF(AND('MATRIZ DE RIESGOS '!$Y$24="Media",'MATRIZ DE RIESGOS '!$AA$24="Leve"),CONCATENATE("R3C",'MATRIZ DE RIESGOS '!$O$24),"")</f>
        <v/>
      </c>
      <c r="M28" s="67" t="str">
        <f>IF(AND('MATRIZ DE RIESGOS '!$Y$25="Media",'MATRIZ DE RIESGOS '!$AA$25="Leve"),CONCATENATE("R3C",'MATRIZ DE RIESGOS '!$O$25),"")</f>
        <v/>
      </c>
      <c r="N28" s="67" t="str">
        <f>IF(AND('MATRIZ DE RIESGOS '!$Y$26="Media",'MATRIZ DE RIESGOS '!$AA$26="Leve"),CONCATENATE("R3C",'MATRIZ DE RIESGOS '!$O$26),"")</f>
        <v/>
      </c>
      <c r="O28" s="68" t="str">
        <f>IF(AND('MATRIZ DE RIESGOS '!$Y$27="Media",'MATRIZ DE RIESGOS '!$AA$27="Leve"),CONCATENATE("R3C",'MATRIZ DE RIESGOS '!$O$27),"")</f>
        <v/>
      </c>
      <c r="P28" s="66" t="str">
        <f ca="1">IF(AND('MATRIZ DE RIESGOS '!$Y$22="Media",'MATRIZ DE RIESGOS '!$AA$22="Menor"),CONCATENATE("R3C",'MATRIZ DE RIESGOS '!$O$22),"")</f>
        <v/>
      </c>
      <c r="Q28" s="67" t="str">
        <f ca="1">IF(AND('MATRIZ DE RIESGOS '!$Y$23="Media",'MATRIZ DE RIESGOS '!$AA$23="Menor"),CONCATENATE("R3C",'MATRIZ DE RIESGOS '!$O$23),"")</f>
        <v/>
      </c>
      <c r="R28" s="67" t="str">
        <f ca="1">IF(AND('MATRIZ DE RIESGOS '!$Y$24="Media",'MATRIZ DE RIESGOS '!$AA$24="Menor"),CONCATENATE("R3C",'MATRIZ DE RIESGOS '!$O$24),"")</f>
        <v/>
      </c>
      <c r="S28" s="67" t="str">
        <f>IF(AND('MATRIZ DE RIESGOS '!$Y$25="Media",'MATRIZ DE RIESGOS '!$AA$25="Menor"),CONCATENATE("R3C",'MATRIZ DE RIESGOS '!$O$25),"")</f>
        <v/>
      </c>
      <c r="T28" s="67" t="str">
        <f>IF(AND('MATRIZ DE RIESGOS '!$Y$26="Media",'MATRIZ DE RIESGOS '!$AA$26="Menor"),CONCATENATE("R3C",'MATRIZ DE RIESGOS '!$O$26),"")</f>
        <v/>
      </c>
      <c r="U28" s="68" t="str">
        <f>IF(AND('MATRIZ DE RIESGOS '!$Y$27="Media",'MATRIZ DE RIESGOS '!$AA$27="Menor"),CONCATENATE("R3C",'MATRIZ DE RIESGOS '!$O$27),"")</f>
        <v/>
      </c>
      <c r="V28" s="66" t="str">
        <f ca="1">IF(AND('MATRIZ DE RIESGOS '!$Y$22="Media",'MATRIZ DE RIESGOS '!$AA$22="Moderado"),CONCATENATE("R3C",'MATRIZ DE RIESGOS '!$O$22),"")</f>
        <v/>
      </c>
      <c r="W28" s="67" t="str">
        <f ca="1">IF(AND('MATRIZ DE RIESGOS '!$Y$23="Media",'MATRIZ DE RIESGOS '!$AA$23="Moderado"),CONCATENATE("R3C",'MATRIZ DE RIESGOS '!$O$23),"")</f>
        <v/>
      </c>
      <c r="X28" s="67" t="str">
        <f ca="1">IF(AND('MATRIZ DE RIESGOS '!$Y$24="Media",'MATRIZ DE RIESGOS '!$AA$24="Moderado"),CONCATENATE("R3C",'MATRIZ DE RIESGOS '!$O$24),"")</f>
        <v/>
      </c>
      <c r="Y28" s="67" t="str">
        <f>IF(AND('MATRIZ DE RIESGOS '!$Y$25="Media",'MATRIZ DE RIESGOS '!$AA$25="Moderado"),CONCATENATE("R3C",'MATRIZ DE RIESGOS '!$O$25),"")</f>
        <v/>
      </c>
      <c r="Z28" s="67" t="str">
        <f>IF(AND('MATRIZ DE RIESGOS '!$Y$26="Media",'MATRIZ DE RIESGOS '!$AA$26="Moderado"),CONCATENATE("R3C",'MATRIZ DE RIESGOS '!$O$26),"")</f>
        <v/>
      </c>
      <c r="AA28" s="68" t="str">
        <f>IF(AND('MATRIZ DE RIESGOS '!$Y$27="Media",'MATRIZ DE RIESGOS '!$AA$27="Moderado"),CONCATENATE("R3C",'MATRIZ DE RIESGOS '!$O$27),"")</f>
        <v/>
      </c>
      <c r="AB28" s="51" t="str">
        <f ca="1">IF(AND('MATRIZ DE RIESGOS '!$Y$22="Media",'MATRIZ DE RIESGOS '!$AA$22="Mayor"),CONCATENATE("R3C",'MATRIZ DE RIESGOS '!$O$22),"")</f>
        <v/>
      </c>
      <c r="AC28" s="52" t="str">
        <f ca="1">IF(AND('MATRIZ DE RIESGOS '!$Y$23="Media",'MATRIZ DE RIESGOS '!$AA$23="Mayor"),CONCATENATE("R3C",'MATRIZ DE RIESGOS '!$O$23),"")</f>
        <v/>
      </c>
      <c r="AD28" s="52" t="str">
        <f ca="1">IF(AND('MATRIZ DE RIESGOS '!$Y$24="Media",'MATRIZ DE RIESGOS '!$AA$24="Mayor"),CONCATENATE("R3C",'MATRIZ DE RIESGOS '!$O$24),"")</f>
        <v/>
      </c>
      <c r="AE28" s="52" t="str">
        <f>IF(AND('MATRIZ DE RIESGOS '!$Y$25="Media",'MATRIZ DE RIESGOS '!$AA$25="Mayor"),CONCATENATE("R3C",'MATRIZ DE RIESGOS '!$O$25),"")</f>
        <v/>
      </c>
      <c r="AF28" s="52" t="str">
        <f>IF(AND('MATRIZ DE RIESGOS '!$Y$26="Media",'MATRIZ DE RIESGOS '!$AA$26="Mayor"),CONCATENATE("R3C",'MATRIZ DE RIESGOS '!$O$26),"")</f>
        <v/>
      </c>
      <c r="AG28" s="53" t="str">
        <f>IF(AND('MATRIZ DE RIESGOS '!$Y$27="Media",'MATRIZ DE RIESGOS '!$AA$27="Mayor"),CONCATENATE("R3C",'MATRIZ DE RIESGOS '!$O$27),"")</f>
        <v/>
      </c>
      <c r="AH28" s="54" t="str">
        <f ca="1">IF(AND('MATRIZ DE RIESGOS '!$Y$22="Media",'MATRIZ DE RIESGOS '!$AA$22="Catastrófico"),CONCATENATE("R3C",'MATRIZ DE RIESGOS '!$O$22),"")</f>
        <v/>
      </c>
      <c r="AI28" s="55" t="str">
        <f ca="1">IF(AND('MATRIZ DE RIESGOS '!$Y$23="Media",'MATRIZ DE RIESGOS '!$AA$23="Catastrófico"),CONCATENATE("R3C",'MATRIZ DE RIESGOS '!$O$23),"")</f>
        <v/>
      </c>
      <c r="AJ28" s="55" t="str">
        <f ca="1">IF(AND('MATRIZ DE RIESGOS '!$Y$24="Media",'MATRIZ DE RIESGOS '!$AA$24="Catastrófico"),CONCATENATE("R3C",'MATRIZ DE RIESGOS '!$O$24),"")</f>
        <v/>
      </c>
      <c r="AK28" s="55" t="str">
        <f>IF(AND('MATRIZ DE RIESGOS '!$Y$25="Media",'MATRIZ DE RIESGOS '!$AA$25="Catastrófico"),CONCATENATE("R3C",'MATRIZ DE RIESGOS '!$O$25),"")</f>
        <v/>
      </c>
      <c r="AL28" s="55" t="str">
        <f>IF(AND('MATRIZ DE RIESGOS '!$Y$26="Media",'MATRIZ DE RIESGOS '!$AA$26="Catastrófico"),CONCATENATE("R3C",'MATRIZ DE RIESGOS '!$O$26),"")</f>
        <v/>
      </c>
      <c r="AM28" s="56" t="str">
        <f>IF(AND('MATRIZ DE RIESGOS '!$Y$27="Media",'MATRIZ DE RIESGOS '!$AA$27="Catastrófico"),CONCATENATE("R3C",'MATRIZ DE RIESGOS '!$O$27),"")</f>
        <v/>
      </c>
      <c r="AN28" s="1"/>
      <c r="AO28" s="178"/>
      <c r="AP28" s="147"/>
      <c r="AQ28" s="147"/>
      <c r="AR28" s="147"/>
      <c r="AS28" s="147"/>
      <c r="AT28" s="148"/>
      <c r="AU28" s="1"/>
      <c r="AV28" s="1"/>
      <c r="AW28" s="1"/>
      <c r="AX28" s="1"/>
      <c r="AY28" s="1"/>
      <c r="AZ28" s="1"/>
      <c r="BA28" s="1"/>
      <c r="BB28" s="1"/>
      <c r="BC28" s="1"/>
      <c r="BD28" s="1"/>
      <c r="BE28" s="1"/>
      <c r="BF28" s="1"/>
      <c r="BG28" s="1"/>
      <c r="BH28" s="1"/>
      <c r="BI28" s="1"/>
    </row>
    <row r="29" spans="1:61" ht="15" customHeight="1" x14ac:dyDescent="0.25">
      <c r="A29" s="1"/>
      <c r="B29" s="248"/>
      <c r="C29" s="147"/>
      <c r="D29" s="148"/>
      <c r="E29" s="178"/>
      <c r="F29" s="147"/>
      <c r="G29" s="147"/>
      <c r="H29" s="147"/>
      <c r="I29" s="148"/>
      <c r="J29" s="66" t="str">
        <f>IF(AND('MATRIZ DE RIESGOS '!$Y$28="Media",'MATRIZ DE RIESGOS '!$AA$28="Leve"),CONCATENATE("R4C",'MATRIZ DE RIESGOS '!$O$28),"")</f>
        <v/>
      </c>
      <c r="K29" s="67" t="str">
        <f>IF(AND('MATRIZ DE RIESGOS '!$Y$29="Media",'MATRIZ DE RIESGOS '!$AA$29="Leve"),CONCATENATE("R4C",'MATRIZ DE RIESGOS '!$O$29),"")</f>
        <v/>
      </c>
      <c r="L29" s="67" t="str">
        <f>IF(AND('MATRIZ DE RIESGOS '!$Y$30="Media",'MATRIZ DE RIESGOS '!$AA$30="Leve"),CONCATENATE("R4C",'MATRIZ DE RIESGOS '!$O$30),"")</f>
        <v/>
      </c>
      <c r="M29" s="67" t="str">
        <f>IF(AND('MATRIZ DE RIESGOS '!$Y$31="Media",'MATRIZ DE RIESGOS '!$AA$31="Leve"),CONCATENATE("R4C",'MATRIZ DE RIESGOS '!$O$31),"")</f>
        <v/>
      </c>
      <c r="N29" s="67" t="str">
        <f>IF(AND('MATRIZ DE RIESGOS '!$Y$32="Media",'MATRIZ DE RIESGOS '!$AA$32="Leve"),CONCATENATE("R4C",'MATRIZ DE RIESGOS '!$O$32),"")</f>
        <v/>
      </c>
      <c r="O29" s="68" t="str">
        <f>IF(AND('MATRIZ DE RIESGOS '!$Y$33="Media",'MATRIZ DE RIESGOS '!$AA$33="Leve"),CONCATENATE("R4C",'MATRIZ DE RIESGOS '!$O$33),"")</f>
        <v/>
      </c>
      <c r="P29" s="66" t="str">
        <f>IF(AND('MATRIZ DE RIESGOS '!$Y$28="Media",'MATRIZ DE RIESGOS '!$AA$28="Menor"),CONCATENATE("R4C",'MATRIZ DE RIESGOS '!$O$28),"")</f>
        <v/>
      </c>
      <c r="Q29" s="67" t="str">
        <f>IF(AND('MATRIZ DE RIESGOS '!$Y$29="Media",'MATRIZ DE RIESGOS '!$AA$29="Menor"),CONCATENATE("R4C",'MATRIZ DE RIESGOS '!$O$29),"")</f>
        <v/>
      </c>
      <c r="R29" s="67" t="str">
        <f>IF(AND('MATRIZ DE RIESGOS '!$Y$30="Media",'MATRIZ DE RIESGOS '!$AA$30="Menor"),CONCATENATE("R4C",'MATRIZ DE RIESGOS '!$O$30),"")</f>
        <v/>
      </c>
      <c r="S29" s="67" t="str">
        <f>IF(AND('MATRIZ DE RIESGOS '!$Y$31="Media",'MATRIZ DE RIESGOS '!$AA$31="Menor"),CONCATENATE("R4C",'MATRIZ DE RIESGOS '!$O$31),"")</f>
        <v/>
      </c>
      <c r="T29" s="67" t="str">
        <f>IF(AND('MATRIZ DE RIESGOS '!$Y$32="Media",'MATRIZ DE RIESGOS '!$AA$32="Menor"),CONCATENATE("R4C",'MATRIZ DE RIESGOS '!$O$32),"")</f>
        <v/>
      </c>
      <c r="U29" s="68" t="str">
        <f>IF(AND('MATRIZ DE RIESGOS '!$Y$33="Media",'MATRIZ DE RIESGOS '!$AA$33="Menor"),CONCATENATE("R4C",'MATRIZ DE RIESGOS '!$O$33),"")</f>
        <v/>
      </c>
      <c r="V29" s="66" t="str">
        <f>IF(AND('MATRIZ DE RIESGOS '!$Y$28="Media",'MATRIZ DE RIESGOS '!$AA$28="Moderado"),CONCATENATE("R4C",'MATRIZ DE RIESGOS '!$O$28),"")</f>
        <v/>
      </c>
      <c r="W29" s="67" t="str">
        <f>IF(AND('MATRIZ DE RIESGOS '!$Y$29="Media",'MATRIZ DE RIESGOS '!$AA$29="Moderado"),CONCATENATE("R4C",'MATRIZ DE RIESGOS '!$O$29),"")</f>
        <v/>
      </c>
      <c r="X29" s="67" t="str">
        <f>IF(AND('MATRIZ DE RIESGOS '!$Y$30="Media",'MATRIZ DE RIESGOS '!$AA$30="Moderado"),CONCATENATE("R4C",'MATRIZ DE RIESGOS '!$O$30),"")</f>
        <v/>
      </c>
      <c r="Y29" s="67" t="str">
        <f>IF(AND('MATRIZ DE RIESGOS '!$Y$31="Media",'MATRIZ DE RIESGOS '!$AA$31="Moderado"),CONCATENATE("R4C",'MATRIZ DE RIESGOS '!$O$31),"")</f>
        <v/>
      </c>
      <c r="Z29" s="67" t="str">
        <f>IF(AND('MATRIZ DE RIESGOS '!$Y$32="Media",'MATRIZ DE RIESGOS '!$AA$32="Moderado"),CONCATENATE("R4C",'MATRIZ DE RIESGOS '!$O$32),"")</f>
        <v/>
      </c>
      <c r="AA29" s="68" t="str">
        <f>IF(AND('MATRIZ DE RIESGOS '!$Y$33="Media",'MATRIZ DE RIESGOS '!$AA$33="Moderado"),CONCATENATE("R4C",'MATRIZ DE RIESGOS '!$O$33),"")</f>
        <v/>
      </c>
      <c r="AB29" s="51" t="str">
        <f>IF(AND('MATRIZ DE RIESGOS '!$Y$28="Media",'MATRIZ DE RIESGOS '!$AA$28="Mayor"),CONCATENATE("R4C",'MATRIZ DE RIESGOS '!$O$28),"")</f>
        <v/>
      </c>
      <c r="AC29" s="52" t="str">
        <f>IF(AND('MATRIZ DE RIESGOS '!$Y$29="Media",'MATRIZ DE RIESGOS '!$AA$29="Mayor"),CONCATENATE("R4C",'MATRIZ DE RIESGOS '!$O$29),"")</f>
        <v/>
      </c>
      <c r="AD29" s="52" t="str">
        <f>IF(AND('MATRIZ DE RIESGOS '!$Y$30="Media",'MATRIZ DE RIESGOS '!$AA$30="Mayor"),CONCATENATE("R4C",'MATRIZ DE RIESGOS '!$O$30),"")</f>
        <v/>
      </c>
      <c r="AE29" s="52" t="str">
        <f>IF(AND('MATRIZ DE RIESGOS '!$Y$31="Media",'MATRIZ DE RIESGOS '!$AA$31="Mayor"),CONCATENATE("R4C",'MATRIZ DE RIESGOS '!$O$31),"")</f>
        <v/>
      </c>
      <c r="AF29" s="52" t="str">
        <f>IF(AND('MATRIZ DE RIESGOS '!$Y$32="Media",'MATRIZ DE RIESGOS '!$AA$32="Mayor"),CONCATENATE("R4C",'MATRIZ DE RIESGOS '!$O$32),"")</f>
        <v/>
      </c>
      <c r="AG29" s="53" t="str">
        <f>IF(AND('MATRIZ DE RIESGOS '!$Y$33="Media",'MATRIZ DE RIESGOS '!$AA$33="Mayor"),CONCATENATE("R4C",'MATRIZ DE RIESGOS '!$O$33),"")</f>
        <v/>
      </c>
      <c r="AH29" s="54" t="str">
        <f>IF(AND('MATRIZ DE RIESGOS '!$Y$28="Media",'MATRIZ DE RIESGOS '!$AA$28="Catastrófico"),CONCATENATE("R4C",'MATRIZ DE RIESGOS '!$O$28),"")</f>
        <v/>
      </c>
      <c r="AI29" s="55" t="str">
        <f>IF(AND('MATRIZ DE RIESGOS '!$Y$29="Media",'MATRIZ DE RIESGOS '!$AA$29="Catastrófico"),CONCATENATE("R4C",'MATRIZ DE RIESGOS '!$O$29),"")</f>
        <v/>
      </c>
      <c r="AJ29" s="55" t="str">
        <f>IF(AND('MATRIZ DE RIESGOS '!$Y$30="Media",'MATRIZ DE RIESGOS '!$AA$30="Catastrófico"),CONCATENATE("R4C",'MATRIZ DE RIESGOS '!$O$30),"")</f>
        <v/>
      </c>
      <c r="AK29" s="55" t="str">
        <f>IF(AND('MATRIZ DE RIESGOS '!$Y$31="Media",'MATRIZ DE RIESGOS '!$AA$31="Catastrófico"),CONCATENATE("R4C",'MATRIZ DE RIESGOS '!$O$31),"")</f>
        <v/>
      </c>
      <c r="AL29" s="55" t="str">
        <f>IF(AND('MATRIZ DE RIESGOS '!$Y$32="Media",'MATRIZ DE RIESGOS '!$AA$32="Catastrófico"),CONCATENATE("R4C",'MATRIZ DE RIESGOS '!$O$32),"")</f>
        <v/>
      </c>
      <c r="AM29" s="56" t="str">
        <f>IF(AND('MATRIZ DE RIESGOS '!$Y$33="Media",'MATRIZ DE RIESGOS '!$AA$33="Catastrófico"),CONCATENATE("R4C",'MATRIZ DE RIESGOS '!$O$33),"")</f>
        <v/>
      </c>
      <c r="AN29" s="1"/>
      <c r="AO29" s="178"/>
      <c r="AP29" s="147"/>
      <c r="AQ29" s="147"/>
      <c r="AR29" s="147"/>
      <c r="AS29" s="147"/>
      <c r="AT29" s="148"/>
      <c r="AU29" s="1"/>
      <c r="AV29" s="1"/>
      <c r="AW29" s="1"/>
      <c r="AX29" s="1"/>
      <c r="AY29" s="1"/>
      <c r="AZ29" s="1"/>
      <c r="BA29" s="1"/>
      <c r="BB29" s="1"/>
      <c r="BC29" s="1"/>
      <c r="BD29" s="1"/>
      <c r="BE29" s="1"/>
      <c r="BF29" s="1"/>
      <c r="BG29" s="1"/>
      <c r="BH29" s="1"/>
      <c r="BI29" s="1"/>
    </row>
    <row r="30" spans="1:61" ht="15" customHeight="1" x14ac:dyDescent="0.25">
      <c r="A30" s="1"/>
      <c r="B30" s="248"/>
      <c r="C30" s="147"/>
      <c r="D30" s="148"/>
      <c r="E30" s="178"/>
      <c r="F30" s="147"/>
      <c r="G30" s="147"/>
      <c r="H30" s="147"/>
      <c r="I30" s="148"/>
      <c r="J30" s="66" t="str">
        <f>IF(AND('MATRIZ DE RIESGOS '!$Y$34="Media",'MATRIZ DE RIESGOS '!$AA$34="Leve"),CONCATENATE("R5C",'MATRIZ DE RIESGOS '!$O$34),"")</f>
        <v/>
      </c>
      <c r="K30" s="67" t="str">
        <f>IF(AND('MATRIZ DE RIESGOS '!$Y$35="Media",'MATRIZ DE RIESGOS '!$AA$35="Leve"),CONCATENATE("R5C",'MATRIZ DE RIESGOS '!$O$35),"")</f>
        <v/>
      </c>
      <c r="L30" s="67" t="str">
        <f>IF(AND('MATRIZ DE RIESGOS '!$Y$36="Media",'MATRIZ DE RIESGOS '!$AA$36="Leve"),CONCATENATE("R5C",'MATRIZ DE RIESGOS '!$O$36),"")</f>
        <v/>
      </c>
      <c r="M30" s="67" t="str">
        <f>IF(AND('MATRIZ DE RIESGOS '!$Y$37="Media",'MATRIZ DE RIESGOS '!$AA$37="Leve"),CONCATENATE("R5C",'MATRIZ DE RIESGOS '!$O$37),"")</f>
        <v/>
      </c>
      <c r="N30" s="67" t="str">
        <f>IF(AND('MATRIZ DE RIESGOS '!$Y$38="Media",'MATRIZ DE RIESGOS '!$AA$38="Leve"),CONCATENATE("R5C",'MATRIZ DE RIESGOS '!$O$38),"")</f>
        <v/>
      </c>
      <c r="O30" s="68" t="str">
        <f>IF(AND('MATRIZ DE RIESGOS '!$Y$39="Media",'MATRIZ DE RIESGOS '!$AA$39="Leve"),CONCATENATE("R5C",'MATRIZ DE RIESGOS '!$O$39),"")</f>
        <v/>
      </c>
      <c r="P30" s="66" t="str">
        <f>IF(AND('MATRIZ DE RIESGOS '!$Y$34="Media",'MATRIZ DE RIESGOS '!$AA$34="Menor"),CONCATENATE("R5C",'MATRIZ DE RIESGOS '!$O$34),"")</f>
        <v/>
      </c>
      <c r="Q30" s="67" t="str">
        <f>IF(AND('MATRIZ DE RIESGOS '!$Y$35="Media",'MATRIZ DE RIESGOS '!$AA$35="Menor"),CONCATENATE("R5C",'MATRIZ DE RIESGOS '!$O$35),"")</f>
        <v/>
      </c>
      <c r="R30" s="67" t="str">
        <f>IF(AND('MATRIZ DE RIESGOS '!$Y$36="Media",'MATRIZ DE RIESGOS '!$AA$36="Menor"),CONCATENATE("R5C",'MATRIZ DE RIESGOS '!$O$36),"")</f>
        <v/>
      </c>
      <c r="S30" s="67" t="str">
        <f>IF(AND('MATRIZ DE RIESGOS '!$Y$37="Media",'MATRIZ DE RIESGOS '!$AA$37="Menor"),CONCATENATE("R5C",'MATRIZ DE RIESGOS '!$O$37),"")</f>
        <v/>
      </c>
      <c r="T30" s="67" t="str">
        <f>IF(AND('MATRIZ DE RIESGOS '!$Y$38="Media",'MATRIZ DE RIESGOS '!$AA$38="Menor"),CONCATENATE("R5C",'MATRIZ DE RIESGOS '!$O$38),"")</f>
        <v/>
      </c>
      <c r="U30" s="68" t="str">
        <f>IF(AND('MATRIZ DE RIESGOS '!$Y$39="Media",'MATRIZ DE RIESGOS '!$AA$39="Menor"),CONCATENATE("R5C",'MATRIZ DE RIESGOS '!$O$39),"")</f>
        <v/>
      </c>
      <c r="V30" s="66" t="str">
        <f>IF(AND('MATRIZ DE RIESGOS '!$Y$34="Media",'MATRIZ DE RIESGOS '!$AA$34="Moderado"),CONCATENATE("R5C",'MATRIZ DE RIESGOS '!$O$34),"")</f>
        <v/>
      </c>
      <c r="W30" s="67" t="str">
        <f>IF(AND('MATRIZ DE RIESGOS '!$Y$35="Media",'MATRIZ DE RIESGOS '!$AA$35="Moderado"),CONCATENATE("R5C",'MATRIZ DE RIESGOS '!$O$35),"")</f>
        <v/>
      </c>
      <c r="X30" s="67" t="str">
        <f>IF(AND('MATRIZ DE RIESGOS '!$Y$36="Media",'MATRIZ DE RIESGOS '!$AA$36="Moderado"),CONCATENATE("R5C",'MATRIZ DE RIESGOS '!$O$36),"")</f>
        <v/>
      </c>
      <c r="Y30" s="67" t="str">
        <f>IF(AND('MATRIZ DE RIESGOS '!$Y$37="Media",'MATRIZ DE RIESGOS '!$AA$37="Moderado"),CONCATENATE("R5C",'MATRIZ DE RIESGOS '!$O$37),"")</f>
        <v/>
      </c>
      <c r="Z30" s="67" t="str">
        <f>IF(AND('MATRIZ DE RIESGOS '!$Y$38="Media",'MATRIZ DE RIESGOS '!$AA$38="Moderado"),CONCATENATE("R5C",'MATRIZ DE RIESGOS '!$O$38),"")</f>
        <v/>
      </c>
      <c r="AA30" s="68" t="str">
        <f>IF(AND('MATRIZ DE RIESGOS '!$Y$39="Media",'MATRIZ DE RIESGOS '!$AA$39="Moderado"),CONCATENATE("R5C",'MATRIZ DE RIESGOS '!$O$39),"")</f>
        <v/>
      </c>
      <c r="AB30" s="51" t="str">
        <f>IF(AND('MATRIZ DE RIESGOS '!$Y$34="Media",'MATRIZ DE RIESGOS '!$AA$34="Mayor"),CONCATENATE("R5C",'MATRIZ DE RIESGOS '!$O$34),"")</f>
        <v/>
      </c>
      <c r="AC30" s="52" t="str">
        <f>IF(AND('MATRIZ DE RIESGOS '!$Y$35="Media",'MATRIZ DE RIESGOS '!$AA$35="Mayor"),CONCATENATE("R5C",'MATRIZ DE RIESGOS '!$O$35),"")</f>
        <v/>
      </c>
      <c r="AD30" s="52" t="str">
        <f>IF(AND('MATRIZ DE RIESGOS '!$Y$36="Media",'MATRIZ DE RIESGOS '!$AA$36="Mayor"),CONCATENATE("R5C",'MATRIZ DE RIESGOS '!$O$36),"")</f>
        <v/>
      </c>
      <c r="AE30" s="52" t="str">
        <f>IF(AND('MATRIZ DE RIESGOS '!$Y$37="Media",'MATRIZ DE RIESGOS '!$AA$37="Mayor"),CONCATENATE("R5C",'MATRIZ DE RIESGOS '!$O$37),"")</f>
        <v/>
      </c>
      <c r="AF30" s="52" t="str">
        <f>IF(AND('MATRIZ DE RIESGOS '!$Y$38="Media",'MATRIZ DE RIESGOS '!$AA$38="Mayor"),CONCATENATE("R5C",'MATRIZ DE RIESGOS '!$O$38),"")</f>
        <v/>
      </c>
      <c r="AG30" s="53" t="str">
        <f>IF(AND('MATRIZ DE RIESGOS '!$Y$39="Media",'MATRIZ DE RIESGOS '!$AA$39="Mayor"),CONCATENATE("R5C",'MATRIZ DE RIESGOS '!$O$39),"")</f>
        <v/>
      </c>
      <c r="AH30" s="54" t="str">
        <f>IF(AND('MATRIZ DE RIESGOS '!$Y$34="Media",'MATRIZ DE RIESGOS '!$AA$34="Catastrófico"),CONCATENATE("R5C",'MATRIZ DE RIESGOS '!$O$34),"")</f>
        <v/>
      </c>
      <c r="AI30" s="55" t="str">
        <f>IF(AND('MATRIZ DE RIESGOS '!$Y$35="Media",'MATRIZ DE RIESGOS '!$AA$35="Catastrófico"),CONCATENATE("R5C",'MATRIZ DE RIESGOS '!$O$35),"")</f>
        <v/>
      </c>
      <c r="AJ30" s="55" t="str">
        <f>IF(AND('MATRIZ DE RIESGOS '!$Y$36="Media",'MATRIZ DE RIESGOS '!$AA$36="Catastrófico"),CONCATENATE("R5C",'MATRIZ DE RIESGOS '!$O$36),"")</f>
        <v/>
      </c>
      <c r="AK30" s="55" t="str">
        <f>IF(AND('MATRIZ DE RIESGOS '!$Y$37="Media",'MATRIZ DE RIESGOS '!$AA$37="Catastrófico"),CONCATENATE("R5C",'MATRIZ DE RIESGOS '!$O$37),"")</f>
        <v/>
      </c>
      <c r="AL30" s="55" t="str">
        <f>IF(AND('MATRIZ DE RIESGOS '!$Y$38="Media",'MATRIZ DE RIESGOS '!$AA$38="Catastrófico"),CONCATENATE("R5C",'MATRIZ DE RIESGOS '!$O$38),"")</f>
        <v/>
      </c>
      <c r="AM30" s="56" t="str">
        <f>IF(AND('MATRIZ DE RIESGOS '!$Y$39="Media",'MATRIZ DE RIESGOS '!$AA$39="Catastrófico"),CONCATENATE("R5C",'MATRIZ DE RIESGOS '!$O$39),"")</f>
        <v/>
      </c>
      <c r="AN30" s="1"/>
      <c r="AO30" s="178"/>
      <c r="AP30" s="147"/>
      <c r="AQ30" s="147"/>
      <c r="AR30" s="147"/>
      <c r="AS30" s="147"/>
      <c r="AT30" s="148"/>
      <c r="AU30" s="1"/>
      <c r="AV30" s="1"/>
      <c r="AW30" s="1"/>
      <c r="AX30" s="1"/>
      <c r="AY30" s="1"/>
      <c r="AZ30" s="1"/>
      <c r="BA30" s="1"/>
      <c r="BB30" s="1"/>
      <c r="BC30" s="1"/>
      <c r="BD30" s="1"/>
      <c r="BE30" s="1"/>
      <c r="BF30" s="1"/>
      <c r="BG30" s="1"/>
      <c r="BH30" s="1"/>
      <c r="BI30" s="1"/>
    </row>
    <row r="31" spans="1:61" ht="15" customHeight="1" x14ac:dyDescent="0.25">
      <c r="A31" s="1"/>
      <c r="B31" s="248"/>
      <c r="C31" s="147"/>
      <c r="D31" s="148"/>
      <c r="E31" s="178"/>
      <c r="F31" s="147"/>
      <c r="G31" s="147"/>
      <c r="H31" s="147"/>
      <c r="I31" s="148"/>
      <c r="J31" s="66" t="str">
        <f>IF(AND('MATRIZ DE RIESGOS '!$Y$40="Media",'MATRIZ DE RIESGOS '!$AA$40="Leve"),CONCATENATE("R6C",'MATRIZ DE RIESGOS '!$O$40),"")</f>
        <v/>
      </c>
      <c r="K31" s="67" t="str">
        <f>IF(AND('MATRIZ DE RIESGOS '!$Y$41="Media",'MATRIZ DE RIESGOS '!$AA$41="Leve"),CONCATENATE("R6C",'MATRIZ DE RIESGOS '!$O$41),"")</f>
        <v/>
      </c>
      <c r="L31" s="67" t="str">
        <f>IF(AND('MATRIZ DE RIESGOS '!$Y$42="Media",'MATRIZ DE RIESGOS '!$AA$42="Leve"),CONCATENATE("R6C",'MATRIZ DE RIESGOS '!$O$42),"")</f>
        <v/>
      </c>
      <c r="M31" s="67" t="str">
        <f>IF(AND('MATRIZ DE RIESGOS '!$Y$43="Media",'MATRIZ DE RIESGOS '!$AA$43="Leve"),CONCATENATE("R6C",'MATRIZ DE RIESGOS '!$O$43),"")</f>
        <v/>
      </c>
      <c r="N31" s="67" t="str">
        <f>IF(AND('MATRIZ DE RIESGOS '!$Y$44="Media",'MATRIZ DE RIESGOS '!$AA$44="Leve"),CONCATENATE("R6C",'MATRIZ DE RIESGOS '!$O$44),"")</f>
        <v/>
      </c>
      <c r="O31" s="68" t="str">
        <f>IF(AND('MATRIZ DE RIESGOS '!$Y$45="Media",'MATRIZ DE RIESGOS '!$AA$45="Leve"),CONCATENATE("R6C",'MATRIZ DE RIESGOS '!$O$45),"")</f>
        <v/>
      </c>
      <c r="P31" s="66" t="str">
        <f>IF(AND('MATRIZ DE RIESGOS '!$Y$40="Media",'MATRIZ DE RIESGOS '!$AA$40="Menor"),CONCATENATE("R6C",'MATRIZ DE RIESGOS '!$O$40),"")</f>
        <v/>
      </c>
      <c r="Q31" s="67" t="str">
        <f>IF(AND('MATRIZ DE RIESGOS '!$Y$41="Media",'MATRIZ DE RIESGOS '!$AA$41="Menor"),CONCATENATE("R6C",'MATRIZ DE RIESGOS '!$O$41),"")</f>
        <v/>
      </c>
      <c r="R31" s="67" t="str">
        <f>IF(AND('MATRIZ DE RIESGOS '!$Y$42="Media",'MATRIZ DE RIESGOS '!$AA$42="Menor"),CONCATENATE("R6C",'MATRIZ DE RIESGOS '!$O$42),"")</f>
        <v/>
      </c>
      <c r="S31" s="67" t="str">
        <f>IF(AND('MATRIZ DE RIESGOS '!$Y$43="Media",'MATRIZ DE RIESGOS '!$AA$43="Menor"),CONCATENATE("R6C",'MATRIZ DE RIESGOS '!$O$43),"")</f>
        <v/>
      </c>
      <c r="T31" s="67" t="str">
        <f>IF(AND('MATRIZ DE RIESGOS '!$Y$44="Media",'MATRIZ DE RIESGOS '!$AA$44="Menor"),CONCATENATE("R6C",'MATRIZ DE RIESGOS '!$O$44),"")</f>
        <v/>
      </c>
      <c r="U31" s="68" t="str">
        <f>IF(AND('MATRIZ DE RIESGOS '!$Y$45="Media",'MATRIZ DE RIESGOS '!$AA$45="Menor"),CONCATENATE("R6C",'MATRIZ DE RIESGOS '!$O$45),"")</f>
        <v/>
      </c>
      <c r="V31" s="66" t="str">
        <f>IF(AND('MATRIZ DE RIESGOS '!$Y$40="Media",'MATRIZ DE RIESGOS '!$AA$40="Moderado"),CONCATENATE("R6C",'MATRIZ DE RIESGOS '!$O$40),"")</f>
        <v/>
      </c>
      <c r="W31" s="67" t="str">
        <f>IF(AND('MATRIZ DE RIESGOS '!$Y$41="Media",'MATRIZ DE RIESGOS '!$AA$41="Moderado"),CONCATENATE("R6C",'MATRIZ DE RIESGOS '!$O$41),"")</f>
        <v/>
      </c>
      <c r="X31" s="67" t="str">
        <f>IF(AND('MATRIZ DE RIESGOS '!$Y$42="Media",'MATRIZ DE RIESGOS '!$AA$42="Moderado"),CONCATENATE("R6C",'MATRIZ DE RIESGOS '!$O$42),"")</f>
        <v/>
      </c>
      <c r="Y31" s="67" t="str">
        <f>IF(AND('MATRIZ DE RIESGOS '!$Y$43="Media",'MATRIZ DE RIESGOS '!$AA$43="Moderado"),CONCATENATE("R6C",'MATRIZ DE RIESGOS '!$O$43),"")</f>
        <v/>
      </c>
      <c r="Z31" s="67" t="str">
        <f>IF(AND('MATRIZ DE RIESGOS '!$Y$44="Media",'MATRIZ DE RIESGOS '!$AA$44="Moderado"),CONCATENATE("R6C",'MATRIZ DE RIESGOS '!$O$44),"")</f>
        <v/>
      </c>
      <c r="AA31" s="68" t="str">
        <f>IF(AND('MATRIZ DE RIESGOS '!$Y$45="Media",'MATRIZ DE RIESGOS '!$AA$45="Moderado"),CONCATENATE("R6C",'MATRIZ DE RIESGOS '!$O$45),"")</f>
        <v/>
      </c>
      <c r="AB31" s="51" t="str">
        <f>IF(AND('MATRIZ DE RIESGOS '!$Y$40="Media",'MATRIZ DE RIESGOS '!$AA$40="Mayor"),CONCATENATE("R6C",'MATRIZ DE RIESGOS '!$O$40),"")</f>
        <v/>
      </c>
      <c r="AC31" s="52" t="str">
        <f>IF(AND('MATRIZ DE RIESGOS '!$Y$41="Media",'MATRIZ DE RIESGOS '!$AA$41="Mayor"),CONCATENATE("R6C",'MATRIZ DE RIESGOS '!$O$41),"")</f>
        <v/>
      </c>
      <c r="AD31" s="52" t="str">
        <f>IF(AND('MATRIZ DE RIESGOS '!$Y$42="Media",'MATRIZ DE RIESGOS '!$AA$42="Mayor"),CONCATENATE("R6C",'MATRIZ DE RIESGOS '!$O$42),"")</f>
        <v/>
      </c>
      <c r="AE31" s="52" t="str">
        <f>IF(AND('MATRIZ DE RIESGOS '!$Y$43="Media",'MATRIZ DE RIESGOS '!$AA$43="Mayor"),CONCATENATE("R6C",'MATRIZ DE RIESGOS '!$O$43),"")</f>
        <v/>
      </c>
      <c r="AF31" s="52" t="str">
        <f>IF(AND('MATRIZ DE RIESGOS '!$Y$44="Media",'MATRIZ DE RIESGOS '!$AA$44="Mayor"),CONCATENATE("R6C",'MATRIZ DE RIESGOS '!$O$44),"")</f>
        <v/>
      </c>
      <c r="AG31" s="53" t="str">
        <f>IF(AND('MATRIZ DE RIESGOS '!$Y$45="Media",'MATRIZ DE RIESGOS '!$AA$45="Mayor"),CONCATENATE("R6C",'MATRIZ DE RIESGOS '!$O$45),"")</f>
        <v/>
      </c>
      <c r="AH31" s="54" t="str">
        <f>IF(AND('MATRIZ DE RIESGOS '!$Y$40="Media",'MATRIZ DE RIESGOS '!$AA$40="Catastrófico"),CONCATENATE("R6C",'MATRIZ DE RIESGOS '!$O$40),"")</f>
        <v/>
      </c>
      <c r="AI31" s="55" t="str">
        <f>IF(AND('MATRIZ DE RIESGOS '!$Y$41="Media",'MATRIZ DE RIESGOS '!$AA$41="Catastrófico"),CONCATENATE("R6C",'MATRIZ DE RIESGOS '!$O$41),"")</f>
        <v/>
      </c>
      <c r="AJ31" s="55" t="str">
        <f>IF(AND('MATRIZ DE RIESGOS '!$Y$42="Media",'MATRIZ DE RIESGOS '!$AA$42="Catastrófico"),CONCATENATE("R6C",'MATRIZ DE RIESGOS '!$O$42),"")</f>
        <v/>
      </c>
      <c r="AK31" s="55" t="str">
        <f>IF(AND('MATRIZ DE RIESGOS '!$Y$43="Media",'MATRIZ DE RIESGOS '!$AA$43="Catastrófico"),CONCATENATE("R6C",'MATRIZ DE RIESGOS '!$O$43),"")</f>
        <v/>
      </c>
      <c r="AL31" s="55" t="str">
        <f>IF(AND('MATRIZ DE RIESGOS '!$Y$44="Media",'MATRIZ DE RIESGOS '!$AA$44="Catastrófico"),CONCATENATE("R6C",'MATRIZ DE RIESGOS '!$O$44),"")</f>
        <v/>
      </c>
      <c r="AM31" s="56" t="str">
        <f>IF(AND('MATRIZ DE RIESGOS '!$Y$45="Media",'MATRIZ DE RIESGOS '!$AA$45="Catastrófico"),CONCATENATE("R6C",'MATRIZ DE RIESGOS '!$O$45),"")</f>
        <v/>
      </c>
      <c r="AN31" s="1"/>
      <c r="AO31" s="178"/>
      <c r="AP31" s="147"/>
      <c r="AQ31" s="147"/>
      <c r="AR31" s="147"/>
      <c r="AS31" s="147"/>
      <c r="AT31" s="148"/>
      <c r="AU31" s="1"/>
      <c r="AV31" s="1"/>
      <c r="AW31" s="1"/>
      <c r="AX31" s="1"/>
      <c r="AY31" s="1"/>
      <c r="AZ31" s="1"/>
      <c r="BA31" s="1"/>
      <c r="BB31" s="1"/>
      <c r="BC31" s="1"/>
      <c r="BD31" s="1"/>
      <c r="BE31" s="1"/>
      <c r="BF31" s="1"/>
      <c r="BG31" s="1"/>
      <c r="BH31" s="1"/>
      <c r="BI31" s="1"/>
    </row>
    <row r="32" spans="1:61" ht="15" customHeight="1" x14ac:dyDescent="0.25">
      <c r="A32" s="1"/>
      <c r="B32" s="248"/>
      <c r="C32" s="147"/>
      <c r="D32" s="148"/>
      <c r="E32" s="178"/>
      <c r="F32" s="147"/>
      <c r="G32" s="147"/>
      <c r="H32" s="147"/>
      <c r="I32" s="148"/>
      <c r="J32" s="66" t="str">
        <f>IF(AND('MATRIZ DE RIESGOS '!$Y$46="Media",'MATRIZ DE RIESGOS '!$AA$46="Leve"),CONCATENATE("R7C",'MATRIZ DE RIESGOS '!$O$46),"")</f>
        <v/>
      </c>
      <c r="K32" s="67" t="str">
        <f>IF(AND('MATRIZ DE RIESGOS '!$Y$47="Media",'MATRIZ DE RIESGOS '!$AA$47="Leve"),CONCATENATE("R7C",'MATRIZ DE RIESGOS '!$O$47),"")</f>
        <v/>
      </c>
      <c r="L32" s="67" t="str">
        <f>IF(AND('MATRIZ DE RIESGOS '!$Y$48="Media",'MATRIZ DE RIESGOS '!$AA$48="Leve"),CONCATENATE("R7C",'MATRIZ DE RIESGOS '!$O$48),"")</f>
        <v/>
      </c>
      <c r="M32" s="67" t="str">
        <f>IF(AND('MATRIZ DE RIESGOS '!$Y$49="Media",'MATRIZ DE RIESGOS '!$AA$49="Leve"),CONCATENATE("R7C",'MATRIZ DE RIESGOS '!$O$49),"")</f>
        <v/>
      </c>
      <c r="N32" s="67" t="str">
        <f>IF(AND('MATRIZ DE RIESGOS '!$Y$50="Media",'MATRIZ DE RIESGOS '!$AA$50="Leve"),CONCATENATE("R7C",'MATRIZ DE RIESGOS '!$O$50),"")</f>
        <v/>
      </c>
      <c r="O32" s="68" t="str">
        <f>IF(AND('MATRIZ DE RIESGOS '!$Y$51="Media",'MATRIZ DE RIESGOS '!$AA$51="Leve"),CONCATENATE("R7C",'MATRIZ DE RIESGOS '!$O$51),"")</f>
        <v/>
      </c>
      <c r="P32" s="66" t="str">
        <f>IF(AND('MATRIZ DE RIESGOS '!$Y$46="Media",'MATRIZ DE RIESGOS '!$AA$46="Menor"),CONCATENATE("R7C",'MATRIZ DE RIESGOS '!$O$46),"")</f>
        <v/>
      </c>
      <c r="Q32" s="67" t="str">
        <f>IF(AND('MATRIZ DE RIESGOS '!$Y$47="Media",'MATRIZ DE RIESGOS '!$AA$47="Menor"),CONCATENATE("R7C",'MATRIZ DE RIESGOS '!$O$47),"")</f>
        <v/>
      </c>
      <c r="R32" s="67" t="str">
        <f>IF(AND('MATRIZ DE RIESGOS '!$Y$48="Media",'MATRIZ DE RIESGOS '!$AA$48="Menor"),CONCATENATE("R7C",'MATRIZ DE RIESGOS '!$O$48),"")</f>
        <v/>
      </c>
      <c r="S32" s="67" t="str">
        <f>IF(AND('MATRIZ DE RIESGOS '!$Y$49="Media",'MATRIZ DE RIESGOS '!$AA$49="Menor"),CONCATENATE("R7C",'MATRIZ DE RIESGOS '!$O$49),"")</f>
        <v/>
      </c>
      <c r="T32" s="67" t="str">
        <f>IF(AND('MATRIZ DE RIESGOS '!$Y$50="Media",'MATRIZ DE RIESGOS '!$AA$50="Menor"),CONCATENATE("R7C",'MATRIZ DE RIESGOS '!$O$50),"")</f>
        <v/>
      </c>
      <c r="U32" s="68" t="str">
        <f>IF(AND('MATRIZ DE RIESGOS '!$Y$51="Media",'MATRIZ DE RIESGOS '!$AA$51="Menor"),CONCATENATE("R7C",'MATRIZ DE RIESGOS '!$O$51),"")</f>
        <v/>
      </c>
      <c r="V32" s="66" t="str">
        <f>IF(AND('MATRIZ DE RIESGOS '!$Y$46="Media",'MATRIZ DE RIESGOS '!$AA$46="Moderado"),CONCATENATE("R7C",'MATRIZ DE RIESGOS '!$O$46),"")</f>
        <v/>
      </c>
      <c r="W32" s="67" t="str">
        <f>IF(AND('MATRIZ DE RIESGOS '!$Y$47="Media",'MATRIZ DE RIESGOS '!$AA$47="Moderado"),CONCATENATE("R7C",'MATRIZ DE RIESGOS '!$O$47),"")</f>
        <v/>
      </c>
      <c r="X32" s="67" t="str">
        <f>IF(AND('MATRIZ DE RIESGOS '!$Y$48="Media",'MATRIZ DE RIESGOS '!$AA$48="Moderado"),CONCATENATE("R7C",'MATRIZ DE RIESGOS '!$O$48),"")</f>
        <v/>
      </c>
      <c r="Y32" s="67" t="str">
        <f>IF(AND('MATRIZ DE RIESGOS '!$Y$49="Media",'MATRIZ DE RIESGOS '!$AA$49="Moderado"),CONCATENATE("R7C",'MATRIZ DE RIESGOS '!$O$49),"")</f>
        <v/>
      </c>
      <c r="Z32" s="67" t="str">
        <f>IF(AND('MATRIZ DE RIESGOS '!$Y$50="Media",'MATRIZ DE RIESGOS '!$AA$50="Moderado"),CONCATENATE("R7C",'MATRIZ DE RIESGOS '!$O$50),"")</f>
        <v/>
      </c>
      <c r="AA32" s="68" t="str">
        <f>IF(AND('MATRIZ DE RIESGOS '!$Y$51="Media",'MATRIZ DE RIESGOS '!$AA$51="Moderado"),CONCATENATE("R7C",'MATRIZ DE RIESGOS '!$O$51),"")</f>
        <v/>
      </c>
      <c r="AB32" s="51" t="str">
        <f>IF(AND('MATRIZ DE RIESGOS '!$Y$46="Media",'MATRIZ DE RIESGOS '!$AA$46="Mayor"),CONCATENATE("R7C",'MATRIZ DE RIESGOS '!$O$46),"")</f>
        <v/>
      </c>
      <c r="AC32" s="52" t="str">
        <f>IF(AND('MATRIZ DE RIESGOS '!$Y$47="Media",'MATRIZ DE RIESGOS '!$AA$47="Mayor"),CONCATENATE("R7C",'MATRIZ DE RIESGOS '!$O$47),"")</f>
        <v/>
      </c>
      <c r="AD32" s="52" t="str">
        <f>IF(AND('MATRIZ DE RIESGOS '!$Y$48="Media",'MATRIZ DE RIESGOS '!$AA$48="Mayor"),CONCATENATE("R7C",'MATRIZ DE RIESGOS '!$O$48),"")</f>
        <v/>
      </c>
      <c r="AE32" s="52" t="str">
        <f>IF(AND('MATRIZ DE RIESGOS '!$Y$49="Media",'MATRIZ DE RIESGOS '!$AA$49="Mayor"),CONCATENATE("R7C",'MATRIZ DE RIESGOS '!$O$49),"")</f>
        <v/>
      </c>
      <c r="AF32" s="52" t="str">
        <f>IF(AND('MATRIZ DE RIESGOS '!$Y$50="Media",'MATRIZ DE RIESGOS '!$AA$50="Mayor"),CONCATENATE("R7C",'MATRIZ DE RIESGOS '!$O$50),"")</f>
        <v/>
      </c>
      <c r="AG32" s="53" t="str">
        <f>IF(AND('MATRIZ DE RIESGOS '!$Y$51="Media",'MATRIZ DE RIESGOS '!$AA$51="Mayor"),CONCATENATE("R7C",'MATRIZ DE RIESGOS '!$O$51),"")</f>
        <v/>
      </c>
      <c r="AH32" s="54" t="str">
        <f>IF(AND('MATRIZ DE RIESGOS '!$Y$46="Media",'MATRIZ DE RIESGOS '!$AA$46="Catastrófico"),CONCATENATE("R7C",'MATRIZ DE RIESGOS '!$O$46),"")</f>
        <v/>
      </c>
      <c r="AI32" s="55" t="str">
        <f>IF(AND('MATRIZ DE RIESGOS '!$Y$47="Media",'MATRIZ DE RIESGOS '!$AA$47="Catastrófico"),CONCATENATE("R7C",'MATRIZ DE RIESGOS '!$O$47),"")</f>
        <v/>
      </c>
      <c r="AJ32" s="55" t="str">
        <f>IF(AND('MATRIZ DE RIESGOS '!$Y$48="Media",'MATRIZ DE RIESGOS '!$AA$48="Catastrófico"),CONCATENATE("R7C",'MATRIZ DE RIESGOS '!$O$48),"")</f>
        <v/>
      </c>
      <c r="AK32" s="55" t="str">
        <f>IF(AND('MATRIZ DE RIESGOS '!$Y$49="Media",'MATRIZ DE RIESGOS '!$AA$49="Catastrófico"),CONCATENATE("R7C",'MATRIZ DE RIESGOS '!$O$49),"")</f>
        <v/>
      </c>
      <c r="AL32" s="55" t="str">
        <f>IF(AND('MATRIZ DE RIESGOS '!$Y$50="Media",'MATRIZ DE RIESGOS '!$AA$50="Catastrófico"),CONCATENATE("R7C",'MATRIZ DE RIESGOS '!$O$50),"")</f>
        <v/>
      </c>
      <c r="AM32" s="56" t="str">
        <f>IF(AND('MATRIZ DE RIESGOS '!$Y$51="Media",'MATRIZ DE RIESGOS '!$AA$51="Catastrófico"),CONCATENATE("R7C",'MATRIZ DE RIESGOS '!$O$51),"")</f>
        <v/>
      </c>
      <c r="AN32" s="1"/>
      <c r="AO32" s="178"/>
      <c r="AP32" s="147"/>
      <c r="AQ32" s="147"/>
      <c r="AR32" s="147"/>
      <c r="AS32" s="147"/>
      <c r="AT32" s="148"/>
      <c r="AU32" s="1"/>
      <c r="AV32" s="1"/>
      <c r="AW32" s="1"/>
      <c r="AX32" s="1"/>
      <c r="AY32" s="1"/>
      <c r="AZ32" s="1"/>
      <c r="BA32" s="1"/>
      <c r="BB32" s="1"/>
      <c r="BC32" s="1"/>
      <c r="BD32" s="1"/>
      <c r="BE32" s="1"/>
      <c r="BF32" s="1"/>
      <c r="BG32" s="1"/>
      <c r="BH32" s="1"/>
      <c r="BI32" s="1"/>
    </row>
    <row r="33" spans="1:61" ht="15" customHeight="1" x14ac:dyDescent="0.25">
      <c r="A33" s="1"/>
      <c r="B33" s="248"/>
      <c r="C33" s="147"/>
      <c r="D33" s="148"/>
      <c r="E33" s="178"/>
      <c r="F33" s="147"/>
      <c r="G33" s="147"/>
      <c r="H33" s="147"/>
      <c r="I33" s="148"/>
      <c r="J33" s="66" t="str">
        <f>IF(AND('MATRIZ DE RIESGOS '!$Y$52="Media",'MATRIZ DE RIESGOS '!$AA$52="Leve"),CONCATENATE("R8C",'MATRIZ DE RIESGOS '!$O$52),"")</f>
        <v/>
      </c>
      <c r="K33" s="67" t="str">
        <f>IF(AND('MATRIZ DE RIESGOS '!$Y$53="Media",'MATRIZ DE RIESGOS '!$AA$53="Leve"),CONCATENATE("R8C",'MATRIZ DE RIESGOS '!$O$53),"")</f>
        <v/>
      </c>
      <c r="L33" s="67" t="str">
        <f>IF(AND('MATRIZ DE RIESGOS '!$Y$54="Media",'MATRIZ DE RIESGOS '!$AA$54="Leve"),CONCATENATE("R8C",'MATRIZ DE RIESGOS '!$O$54),"")</f>
        <v/>
      </c>
      <c r="M33" s="67" t="str">
        <f>IF(AND('MATRIZ DE RIESGOS '!$Y$55="Media",'MATRIZ DE RIESGOS '!$AA$55="Leve"),CONCATENATE("R8C",'MATRIZ DE RIESGOS '!$O$55),"")</f>
        <v/>
      </c>
      <c r="N33" s="67" t="str">
        <f>IF(AND('MATRIZ DE RIESGOS '!$Y$56="Media",'MATRIZ DE RIESGOS '!$AA$56="Leve"),CONCATENATE("R8C",'MATRIZ DE RIESGOS '!$O$56),"")</f>
        <v/>
      </c>
      <c r="O33" s="68" t="str">
        <f>IF(AND('MATRIZ DE RIESGOS '!$Y$57="Media",'MATRIZ DE RIESGOS '!$AA$57="Leve"),CONCATENATE("R8C",'MATRIZ DE RIESGOS '!$O$57),"")</f>
        <v/>
      </c>
      <c r="P33" s="66" t="str">
        <f>IF(AND('MATRIZ DE RIESGOS '!$Y$52="Media",'MATRIZ DE RIESGOS '!$AA$52="Menor"),CONCATENATE("R8C",'MATRIZ DE RIESGOS '!$O$52),"")</f>
        <v/>
      </c>
      <c r="Q33" s="67" t="str">
        <f>IF(AND('MATRIZ DE RIESGOS '!$Y$53="Media",'MATRIZ DE RIESGOS '!$AA$53="Menor"),CONCATENATE("R8C",'MATRIZ DE RIESGOS '!$O$53),"")</f>
        <v/>
      </c>
      <c r="R33" s="67" t="str">
        <f>IF(AND('MATRIZ DE RIESGOS '!$Y$54="Media",'MATRIZ DE RIESGOS '!$AA$54="Menor"),CONCATENATE("R8C",'MATRIZ DE RIESGOS '!$O$54),"")</f>
        <v/>
      </c>
      <c r="S33" s="67" t="str">
        <f>IF(AND('MATRIZ DE RIESGOS '!$Y$55="Media",'MATRIZ DE RIESGOS '!$AA$55="Menor"),CONCATENATE("R8C",'MATRIZ DE RIESGOS '!$O$55),"")</f>
        <v/>
      </c>
      <c r="T33" s="67" t="str">
        <f>IF(AND('MATRIZ DE RIESGOS '!$Y$56="Media",'MATRIZ DE RIESGOS '!$AA$56="Menor"),CONCATENATE("R8C",'MATRIZ DE RIESGOS '!$O$56),"")</f>
        <v/>
      </c>
      <c r="U33" s="68" t="str">
        <f>IF(AND('MATRIZ DE RIESGOS '!$Y$57="Media",'MATRIZ DE RIESGOS '!$AA$57="Menor"),CONCATENATE("R8C",'MATRIZ DE RIESGOS '!$O$57),"")</f>
        <v/>
      </c>
      <c r="V33" s="66" t="str">
        <f>IF(AND('MATRIZ DE RIESGOS '!$Y$52="Media",'MATRIZ DE RIESGOS '!$AA$52="Moderado"),CONCATENATE("R8C",'MATRIZ DE RIESGOS '!$O$52),"")</f>
        <v/>
      </c>
      <c r="W33" s="67" t="str">
        <f>IF(AND('MATRIZ DE RIESGOS '!$Y$53="Media",'MATRIZ DE RIESGOS '!$AA$53="Moderado"),CONCATENATE("R8C",'MATRIZ DE RIESGOS '!$O$53),"")</f>
        <v/>
      </c>
      <c r="X33" s="67" t="str">
        <f>IF(AND('MATRIZ DE RIESGOS '!$Y$54="Media",'MATRIZ DE RIESGOS '!$AA$54="Moderado"),CONCATENATE("R8C",'MATRIZ DE RIESGOS '!$O$54),"")</f>
        <v/>
      </c>
      <c r="Y33" s="67" t="str">
        <f>IF(AND('MATRIZ DE RIESGOS '!$Y$55="Media",'MATRIZ DE RIESGOS '!$AA$55="Moderado"),CONCATENATE("R8C",'MATRIZ DE RIESGOS '!$O$55),"")</f>
        <v/>
      </c>
      <c r="Z33" s="67" t="str">
        <f>IF(AND('MATRIZ DE RIESGOS '!$Y$56="Media",'MATRIZ DE RIESGOS '!$AA$56="Moderado"),CONCATENATE("R8C",'MATRIZ DE RIESGOS '!$O$56),"")</f>
        <v/>
      </c>
      <c r="AA33" s="68" t="str">
        <f>IF(AND('MATRIZ DE RIESGOS '!$Y$57="Media",'MATRIZ DE RIESGOS '!$AA$57="Moderado"),CONCATENATE("R8C",'MATRIZ DE RIESGOS '!$O$57),"")</f>
        <v/>
      </c>
      <c r="AB33" s="51" t="str">
        <f>IF(AND('MATRIZ DE RIESGOS '!$Y$52="Media",'MATRIZ DE RIESGOS '!$AA$52="Mayor"),CONCATENATE("R8C",'MATRIZ DE RIESGOS '!$O$52),"")</f>
        <v/>
      </c>
      <c r="AC33" s="52" t="str">
        <f>IF(AND('MATRIZ DE RIESGOS '!$Y$53="Media",'MATRIZ DE RIESGOS '!$AA$53="Mayor"),CONCATENATE("R8C",'MATRIZ DE RIESGOS '!$O$53),"")</f>
        <v/>
      </c>
      <c r="AD33" s="52" t="str">
        <f>IF(AND('MATRIZ DE RIESGOS '!$Y$54="Media",'MATRIZ DE RIESGOS '!$AA$54="Mayor"),CONCATENATE("R8C",'MATRIZ DE RIESGOS '!$O$54),"")</f>
        <v/>
      </c>
      <c r="AE33" s="52" t="str">
        <f>IF(AND('MATRIZ DE RIESGOS '!$Y$55="Media",'MATRIZ DE RIESGOS '!$AA$55="Mayor"),CONCATENATE("R8C",'MATRIZ DE RIESGOS '!$O$55),"")</f>
        <v/>
      </c>
      <c r="AF33" s="52" t="str">
        <f>IF(AND('MATRIZ DE RIESGOS '!$Y$56="Media",'MATRIZ DE RIESGOS '!$AA$56="Mayor"),CONCATENATE("R8C",'MATRIZ DE RIESGOS '!$O$56),"")</f>
        <v/>
      </c>
      <c r="AG33" s="53" t="str">
        <f>IF(AND('MATRIZ DE RIESGOS '!$Y$57="Media",'MATRIZ DE RIESGOS '!$AA$57="Mayor"),CONCATENATE("R8C",'MATRIZ DE RIESGOS '!$O$57),"")</f>
        <v/>
      </c>
      <c r="AH33" s="54" t="str">
        <f>IF(AND('MATRIZ DE RIESGOS '!$Y$52="Media",'MATRIZ DE RIESGOS '!$AA$52="Catastrófico"),CONCATENATE("R8C",'MATRIZ DE RIESGOS '!$O$52),"")</f>
        <v/>
      </c>
      <c r="AI33" s="55" t="str">
        <f>IF(AND('MATRIZ DE RIESGOS '!$Y$53="Media",'MATRIZ DE RIESGOS '!$AA$53="Catastrófico"),CONCATENATE("R8C",'MATRIZ DE RIESGOS '!$O$53),"")</f>
        <v/>
      </c>
      <c r="AJ33" s="55" t="str">
        <f>IF(AND('MATRIZ DE RIESGOS '!$Y$54="Media",'MATRIZ DE RIESGOS '!$AA$54="Catastrófico"),CONCATENATE("R8C",'MATRIZ DE RIESGOS '!$O$54),"")</f>
        <v/>
      </c>
      <c r="AK33" s="55" t="str">
        <f>IF(AND('MATRIZ DE RIESGOS '!$Y$55="Media",'MATRIZ DE RIESGOS '!$AA$55="Catastrófico"),CONCATENATE("R8C",'MATRIZ DE RIESGOS '!$O$55),"")</f>
        <v/>
      </c>
      <c r="AL33" s="55" t="str">
        <f>IF(AND('MATRIZ DE RIESGOS '!$Y$56="Media",'MATRIZ DE RIESGOS '!$AA$56="Catastrófico"),CONCATENATE("R8C",'MATRIZ DE RIESGOS '!$O$56),"")</f>
        <v/>
      </c>
      <c r="AM33" s="56" t="str">
        <f>IF(AND('MATRIZ DE RIESGOS '!$Y$57="Media",'MATRIZ DE RIESGOS '!$AA$57="Catastrófico"),CONCATENATE("R8C",'MATRIZ DE RIESGOS '!$O$57),"")</f>
        <v/>
      </c>
      <c r="AN33" s="1"/>
      <c r="AO33" s="178"/>
      <c r="AP33" s="147"/>
      <c r="AQ33" s="147"/>
      <c r="AR33" s="147"/>
      <c r="AS33" s="147"/>
      <c r="AT33" s="148"/>
      <c r="AU33" s="1"/>
      <c r="AV33" s="1"/>
      <c r="AW33" s="1"/>
      <c r="AX33" s="1"/>
      <c r="AY33" s="1"/>
      <c r="AZ33" s="1"/>
      <c r="BA33" s="1"/>
      <c r="BB33" s="1"/>
      <c r="BC33" s="1"/>
      <c r="BD33" s="1"/>
      <c r="BE33" s="1"/>
      <c r="BF33" s="1"/>
      <c r="BG33" s="1"/>
      <c r="BH33" s="1"/>
      <c r="BI33" s="1"/>
    </row>
    <row r="34" spans="1:61" ht="15" customHeight="1" x14ac:dyDescent="0.25">
      <c r="A34" s="1"/>
      <c r="B34" s="248"/>
      <c r="C34" s="147"/>
      <c r="D34" s="148"/>
      <c r="E34" s="178"/>
      <c r="F34" s="147"/>
      <c r="G34" s="147"/>
      <c r="H34" s="147"/>
      <c r="I34" s="148"/>
      <c r="J34" s="66" t="str">
        <f>IF(AND('MATRIZ DE RIESGOS '!$Y$58="Media",'MATRIZ DE RIESGOS '!$AA$58="Leve"),CONCATENATE("R9C",'MATRIZ DE RIESGOS '!$O$58),"")</f>
        <v/>
      </c>
      <c r="K34" s="67" t="str">
        <f>IF(AND('MATRIZ DE RIESGOS '!$Y$59="Media",'MATRIZ DE RIESGOS '!$AA$59="Leve"),CONCATENATE("R9C",'MATRIZ DE RIESGOS '!$O$59),"")</f>
        <v/>
      </c>
      <c r="L34" s="67" t="str">
        <f>IF(AND('MATRIZ DE RIESGOS '!$Y$60="Media",'MATRIZ DE RIESGOS '!$AA$60="Leve"),CONCATENATE("R9C",'MATRIZ DE RIESGOS '!$O$60),"")</f>
        <v/>
      </c>
      <c r="M34" s="67" t="str">
        <f>IF(AND('MATRIZ DE RIESGOS '!$Y$61="Media",'MATRIZ DE RIESGOS '!$AA$61="Leve"),CONCATENATE("R9C",'MATRIZ DE RIESGOS '!$O$61),"")</f>
        <v/>
      </c>
      <c r="N34" s="67" t="str">
        <f>IF(AND('MATRIZ DE RIESGOS '!$Y$62="Media",'MATRIZ DE RIESGOS '!$AA$62="Leve"),CONCATENATE("R9C",'MATRIZ DE RIESGOS '!$O$62),"")</f>
        <v/>
      </c>
      <c r="O34" s="68" t="str">
        <f>IF(AND('MATRIZ DE RIESGOS '!$Y$63="Media",'MATRIZ DE RIESGOS '!$AA$63="Leve"),CONCATENATE("R9C",'MATRIZ DE RIESGOS '!$O$63),"")</f>
        <v/>
      </c>
      <c r="P34" s="66" t="str">
        <f>IF(AND('MATRIZ DE RIESGOS '!$Y$58="Media",'MATRIZ DE RIESGOS '!$AA$58="Menor"),CONCATENATE("R9C",'MATRIZ DE RIESGOS '!$O$58),"")</f>
        <v/>
      </c>
      <c r="Q34" s="67" t="str">
        <f>IF(AND('MATRIZ DE RIESGOS '!$Y$59="Media",'MATRIZ DE RIESGOS '!$AA$59="Menor"),CONCATENATE("R9C",'MATRIZ DE RIESGOS '!$O$59),"")</f>
        <v/>
      </c>
      <c r="R34" s="67" t="str">
        <f>IF(AND('MATRIZ DE RIESGOS '!$Y$60="Media",'MATRIZ DE RIESGOS '!$AA$60="Menor"),CONCATENATE("R9C",'MATRIZ DE RIESGOS '!$O$60),"")</f>
        <v/>
      </c>
      <c r="S34" s="67" t="str">
        <f>IF(AND('MATRIZ DE RIESGOS '!$Y$61="Media",'MATRIZ DE RIESGOS '!$AA$61="Menor"),CONCATENATE("R9C",'MATRIZ DE RIESGOS '!$O$61),"")</f>
        <v/>
      </c>
      <c r="T34" s="67" t="str">
        <f>IF(AND('MATRIZ DE RIESGOS '!$Y$62="Media",'MATRIZ DE RIESGOS '!$AA$62="Menor"),CONCATENATE("R9C",'MATRIZ DE RIESGOS '!$O$62),"")</f>
        <v/>
      </c>
      <c r="U34" s="68" t="str">
        <f>IF(AND('MATRIZ DE RIESGOS '!$Y$63="Media",'MATRIZ DE RIESGOS '!$AA$63="Menor"),CONCATENATE("R9C",'MATRIZ DE RIESGOS '!$O$63),"")</f>
        <v/>
      </c>
      <c r="V34" s="66" t="str">
        <f>IF(AND('MATRIZ DE RIESGOS '!$Y$58="Media",'MATRIZ DE RIESGOS '!$AA$58="Moderado"),CONCATENATE("R9C",'MATRIZ DE RIESGOS '!$O$58),"")</f>
        <v/>
      </c>
      <c r="W34" s="67" t="str">
        <f>IF(AND('MATRIZ DE RIESGOS '!$Y$59="Media",'MATRIZ DE RIESGOS '!$AA$59="Moderado"),CONCATENATE("R9C",'MATRIZ DE RIESGOS '!$O$59),"")</f>
        <v/>
      </c>
      <c r="X34" s="67" t="str">
        <f>IF(AND('MATRIZ DE RIESGOS '!$Y$60="Media",'MATRIZ DE RIESGOS '!$AA$60="Moderado"),CONCATENATE("R9C",'MATRIZ DE RIESGOS '!$O$60),"")</f>
        <v/>
      </c>
      <c r="Y34" s="67" t="str">
        <f>IF(AND('MATRIZ DE RIESGOS '!$Y$61="Media",'MATRIZ DE RIESGOS '!$AA$61="Moderado"),CONCATENATE("R9C",'MATRIZ DE RIESGOS '!$O$61),"")</f>
        <v/>
      </c>
      <c r="Z34" s="67" t="str">
        <f>IF(AND('MATRIZ DE RIESGOS '!$Y$62="Media",'MATRIZ DE RIESGOS '!$AA$62="Moderado"),CONCATENATE("R9C",'MATRIZ DE RIESGOS '!$O$62),"")</f>
        <v/>
      </c>
      <c r="AA34" s="68" t="str">
        <f>IF(AND('MATRIZ DE RIESGOS '!$Y$63="Media",'MATRIZ DE RIESGOS '!$AA$63="Moderado"),CONCATENATE("R9C",'MATRIZ DE RIESGOS '!$O$63),"")</f>
        <v/>
      </c>
      <c r="AB34" s="51" t="str">
        <f>IF(AND('MATRIZ DE RIESGOS '!$Y$58="Media",'MATRIZ DE RIESGOS '!$AA$58="Mayor"),CONCATENATE("R9C",'MATRIZ DE RIESGOS '!$O$58),"")</f>
        <v/>
      </c>
      <c r="AC34" s="52" t="str">
        <f>IF(AND('MATRIZ DE RIESGOS '!$Y$59="Media",'MATRIZ DE RIESGOS '!$AA$59="Mayor"),CONCATENATE("R9C",'MATRIZ DE RIESGOS '!$O$59),"")</f>
        <v/>
      </c>
      <c r="AD34" s="52" t="str">
        <f>IF(AND('MATRIZ DE RIESGOS '!$Y$60="Media",'MATRIZ DE RIESGOS '!$AA$60="Mayor"),CONCATENATE("R9C",'MATRIZ DE RIESGOS '!$O$60),"")</f>
        <v/>
      </c>
      <c r="AE34" s="52" t="str">
        <f>IF(AND('MATRIZ DE RIESGOS '!$Y$61="Media",'MATRIZ DE RIESGOS '!$AA$61="Mayor"),CONCATENATE("R9C",'MATRIZ DE RIESGOS '!$O$61),"")</f>
        <v/>
      </c>
      <c r="AF34" s="52" t="str">
        <f>IF(AND('MATRIZ DE RIESGOS '!$Y$62="Media",'MATRIZ DE RIESGOS '!$AA$62="Mayor"),CONCATENATE("R9C",'MATRIZ DE RIESGOS '!$O$62),"")</f>
        <v/>
      </c>
      <c r="AG34" s="53" t="str">
        <f>IF(AND('MATRIZ DE RIESGOS '!$Y$63="Media",'MATRIZ DE RIESGOS '!$AA$63="Mayor"),CONCATENATE("R9C",'MATRIZ DE RIESGOS '!$O$63),"")</f>
        <v/>
      </c>
      <c r="AH34" s="54" t="str">
        <f>IF(AND('MATRIZ DE RIESGOS '!$Y$58="Media",'MATRIZ DE RIESGOS '!$AA$58="Catastrófico"),CONCATENATE("R9C",'MATRIZ DE RIESGOS '!$O$58),"")</f>
        <v/>
      </c>
      <c r="AI34" s="55" t="str">
        <f>IF(AND('MATRIZ DE RIESGOS '!$Y$59="Media",'MATRIZ DE RIESGOS '!$AA$59="Catastrófico"),CONCATENATE("R9C",'MATRIZ DE RIESGOS '!$O$59),"")</f>
        <v/>
      </c>
      <c r="AJ34" s="55" t="str">
        <f>IF(AND('MATRIZ DE RIESGOS '!$Y$60="Media",'MATRIZ DE RIESGOS '!$AA$60="Catastrófico"),CONCATENATE("R9C",'MATRIZ DE RIESGOS '!$O$60),"")</f>
        <v/>
      </c>
      <c r="AK34" s="55" t="str">
        <f>IF(AND('MATRIZ DE RIESGOS '!$Y$61="Media",'MATRIZ DE RIESGOS '!$AA$61="Catastrófico"),CONCATENATE("R9C",'MATRIZ DE RIESGOS '!$O$61),"")</f>
        <v/>
      </c>
      <c r="AL34" s="55" t="str">
        <f>IF(AND('MATRIZ DE RIESGOS '!$Y$62="Media",'MATRIZ DE RIESGOS '!$AA$62="Catastrófico"),CONCATENATE("R9C",'MATRIZ DE RIESGOS '!$O$62),"")</f>
        <v/>
      </c>
      <c r="AM34" s="56" t="str">
        <f>IF(AND('MATRIZ DE RIESGOS '!$Y$63="Media",'MATRIZ DE RIESGOS '!$AA$63="Catastrófico"),CONCATENATE("R9C",'MATRIZ DE RIESGOS '!$O$63),"")</f>
        <v/>
      </c>
      <c r="AN34" s="1"/>
      <c r="AO34" s="178"/>
      <c r="AP34" s="147"/>
      <c r="AQ34" s="147"/>
      <c r="AR34" s="147"/>
      <c r="AS34" s="147"/>
      <c r="AT34" s="148"/>
      <c r="AU34" s="1"/>
      <c r="AV34" s="1"/>
      <c r="AW34" s="1"/>
      <c r="AX34" s="1"/>
      <c r="AY34" s="1"/>
      <c r="AZ34" s="1"/>
      <c r="BA34" s="1"/>
      <c r="BB34" s="1"/>
      <c r="BC34" s="1"/>
      <c r="BD34" s="1"/>
      <c r="BE34" s="1"/>
      <c r="BF34" s="1"/>
      <c r="BG34" s="1"/>
      <c r="BH34" s="1"/>
      <c r="BI34" s="1"/>
    </row>
    <row r="35" spans="1:61" ht="15.75" customHeight="1" x14ac:dyDescent="0.25">
      <c r="A35" s="1"/>
      <c r="B35" s="248"/>
      <c r="C35" s="147"/>
      <c r="D35" s="148"/>
      <c r="E35" s="238"/>
      <c r="F35" s="239"/>
      <c r="G35" s="239"/>
      <c r="H35" s="239"/>
      <c r="I35" s="243"/>
      <c r="J35" s="66" t="str">
        <f>IF(AND('MATRIZ DE RIESGOS '!$Y$64="Media",'MATRIZ DE RIESGOS '!$AA$64="Leve"),CONCATENATE("R10C",'MATRIZ DE RIESGOS '!$O$64),"")</f>
        <v/>
      </c>
      <c r="K35" s="67" t="str">
        <f>IF(AND('MATRIZ DE RIESGOS '!$Y$65="Media",'MATRIZ DE RIESGOS '!$AA$65="Leve"),CONCATENATE("R10C",'MATRIZ DE RIESGOS '!$O$65),"")</f>
        <v/>
      </c>
      <c r="L35" s="67" t="str">
        <f>IF(AND('MATRIZ DE RIESGOS '!$Y$66="Media",'MATRIZ DE RIESGOS '!$AA$66="Leve"),CONCATENATE("R10C",'MATRIZ DE RIESGOS '!$O$66),"")</f>
        <v/>
      </c>
      <c r="M35" s="67" t="str">
        <f>IF(AND('MATRIZ DE RIESGOS '!$Y$67="Media",'MATRIZ DE RIESGOS '!$AA$67="Leve"),CONCATENATE("R10C",'MATRIZ DE RIESGOS '!$O$67),"")</f>
        <v/>
      </c>
      <c r="N35" s="67" t="str">
        <f>IF(AND('MATRIZ DE RIESGOS '!$Y$68="Media",'MATRIZ DE RIESGOS '!$AA$68="Leve"),CONCATENATE("R10C",'MATRIZ DE RIESGOS '!$O$68),"")</f>
        <v/>
      </c>
      <c r="O35" s="68" t="str">
        <f>IF(AND('MATRIZ DE RIESGOS '!$Y$69="Media",'MATRIZ DE RIESGOS '!$AA$69="Leve"),CONCATENATE("R10C",'MATRIZ DE RIESGOS '!$O$69),"")</f>
        <v/>
      </c>
      <c r="P35" s="66" t="str">
        <f>IF(AND('MATRIZ DE RIESGOS '!$Y$64="Media",'MATRIZ DE RIESGOS '!$AA$64="Menor"),CONCATENATE("R10C",'MATRIZ DE RIESGOS '!$O$64),"")</f>
        <v/>
      </c>
      <c r="Q35" s="67" t="str">
        <f>IF(AND('MATRIZ DE RIESGOS '!$Y$65="Media",'MATRIZ DE RIESGOS '!$AA$65="Menor"),CONCATENATE("R10C",'MATRIZ DE RIESGOS '!$O$65),"")</f>
        <v/>
      </c>
      <c r="R35" s="67" t="str">
        <f>IF(AND('MATRIZ DE RIESGOS '!$Y$66="Media",'MATRIZ DE RIESGOS '!$AA$66="Menor"),CONCATENATE("R10C",'MATRIZ DE RIESGOS '!$O$66),"")</f>
        <v/>
      </c>
      <c r="S35" s="67" t="str">
        <f>IF(AND('MATRIZ DE RIESGOS '!$Y$67="Media",'MATRIZ DE RIESGOS '!$AA$67="Menor"),CONCATENATE("R10C",'MATRIZ DE RIESGOS '!$O$67),"")</f>
        <v/>
      </c>
      <c r="T35" s="67" t="str">
        <f>IF(AND('MATRIZ DE RIESGOS '!$Y$68="Media",'MATRIZ DE RIESGOS '!$AA$68="Menor"),CONCATENATE("R10C",'MATRIZ DE RIESGOS '!$O$68),"")</f>
        <v/>
      </c>
      <c r="U35" s="68" t="str">
        <f>IF(AND('MATRIZ DE RIESGOS '!$Y$69="Media",'MATRIZ DE RIESGOS '!$AA$69="Menor"),CONCATENATE("R10C",'MATRIZ DE RIESGOS '!$O$69),"")</f>
        <v/>
      </c>
      <c r="V35" s="66" t="str">
        <f>IF(AND('MATRIZ DE RIESGOS '!$Y$64="Media",'MATRIZ DE RIESGOS '!$AA$64="Moderado"),CONCATENATE("R10C",'MATRIZ DE RIESGOS '!$O$64),"")</f>
        <v/>
      </c>
      <c r="W35" s="67" t="str">
        <f>IF(AND('MATRIZ DE RIESGOS '!$Y$65="Media",'MATRIZ DE RIESGOS '!$AA$65="Moderado"),CONCATENATE("R10C",'MATRIZ DE RIESGOS '!$O$65),"")</f>
        <v/>
      </c>
      <c r="X35" s="67" t="str">
        <f>IF(AND('MATRIZ DE RIESGOS '!$Y$66="Media",'MATRIZ DE RIESGOS '!$AA$66="Moderado"),CONCATENATE("R10C",'MATRIZ DE RIESGOS '!$O$66),"")</f>
        <v/>
      </c>
      <c r="Y35" s="67" t="str">
        <f>IF(AND('MATRIZ DE RIESGOS '!$Y$67="Media",'MATRIZ DE RIESGOS '!$AA$67="Moderado"),CONCATENATE("R10C",'MATRIZ DE RIESGOS '!$O$67),"")</f>
        <v/>
      </c>
      <c r="Z35" s="67" t="str">
        <f>IF(AND('MATRIZ DE RIESGOS '!$Y$68="Media",'MATRIZ DE RIESGOS '!$AA$68="Moderado"),CONCATENATE("R10C",'MATRIZ DE RIESGOS '!$O$68),"")</f>
        <v/>
      </c>
      <c r="AA35" s="68" t="str">
        <f>IF(AND('MATRIZ DE RIESGOS '!$Y$69="Media",'MATRIZ DE RIESGOS '!$AA$69="Moderado"),CONCATENATE("R10C",'MATRIZ DE RIESGOS '!$O$69),"")</f>
        <v/>
      </c>
      <c r="AB35" s="57" t="str">
        <f>IF(AND('MATRIZ DE RIESGOS '!$Y$64="Media",'MATRIZ DE RIESGOS '!$AA$64="Mayor"),CONCATENATE("R10C",'MATRIZ DE RIESGOS '!$O$64),"")</f>
        <v/>
      </c>
      <c r="AC35" s="58" t="str">
        <f>IF(AND('MATRIZ DE RIESGOS '!$Y$65="Media",'MATRIZ DE RIESGOS '!$AA$65="Mayor"),CONCATENATE("R10C",'MATRIZ DE RIESGOS '!$O$65),"")</f>
        <v/>
      </c>
      <c r="AD35" s="58" t="str">
        <f>IF(AND('MATRIZ DE RIESGOS '!$Y$66="Media",'MATRIZ DE RIESGOS '!$AA$66="Mayor"),CONCATENATE("R10C",'MATRIZ DE RIESGOS '!$O$66),"")</f>
        <v/>
      </c>
      <c r="AE35" s="58" t="str">
        <f>IF(AND('MATRIZ DE RIESGOS '!$Y$67="Media",'MATRIZ DE RIESGOS '!$AA$67="Mayor"),CONCATENATE("R10C",'MATRIZ DE RIESGOS '!$O$67),"")</f>
        <v/>
      </c>
      <c r="AF35" s="58" t="str">
        <f>IF(AND('MATRIZ DE RIESGOS '!$Y$68="Media",'MATRIZ DE RIESGOS '!$AA$68="Mayor"),CONCATENATE("R10C",'MATRIZ DE RIESGOS '!$O$68),"")</f>
        <v/>
      </c>
      <c r="AG35" s="59" t="str">
        <f>IF(AND('MATRIZ DE RIESGOS '!$Y$69="Media",'MATRIZ DE RIESGOS '!$AA$69="Mayor"),CONCATENATE("R10C",'MATRIZ DE RIESGOS '!$O$69),"")</f>
        <v/>
      </c>
      <c r="AH35" s="60" t="str">
        <f>IF(AND('MATRIZ DE RIESGOS '!$Y$64="Media",'MATRIZ DE RIESGOS '!$AA$64="Catastrófico"),CONCATENATE("R10C",'MATRIZ DE RIESGOS '!$O$64),"")</f>
        <v/>
      </c>
      <c r="AI35" s="61" t="str">
        <f>IF(AND('MATRIZ DE RIESGOS '!$Y$65="Media",'MATRIZ DE RIESGOS '!$AA$65="Catastrófico"),CONCATENATE("R10C",'MATRIZ DE RIESGOS '!$O$65),"")</f>
        <v/>
      </c>
      <c r="AJ35" s="61" t="str">
        <f>IF(AND('MATRIZ DE RIESGOS '!$Y$66="Media",'MATRIZ DE RIESGOS '!$AA$66="Catastrófico"),CONCATENATE("R10C",'MATRIZ DE RIESGOS '!$O$66),"")</f>
        <v/>
      </c>
      <c r="AK35" s="61" t="str">
        <f>IF(AND('MATRIZ DE RIESGOS '!$Y$67="Media",'MATRIZ DE RIESGOS '!$AA$67="Catastrófico"),CONCATENATE("R10C",'MATRIZ DE RIESGOS '!$O$67),"")</f>
        <v/>
      </c>
      <c r="AL35" s="61" t="str">
        <f>IF(AND('MATRIZ DE RIESGOS '!$Y$68="Media",'MATRIZ DE RIESGOS '!$AA$68="Catastrófico"),CONCATENATE("R10C",'MATRIZ DE RIESGOS '!$O$68),"")</f>
        <v/>
      </c>
      <c r="AM35" s="62" t="str">
        <f>IF(AND('MATRIZ DE RIESGOS '!$Y$69="Media",'MATRIZ DE RIESGOS '!$AA$69="Catastrófico"),CONCATENATE("R10C",'MATRIZ DE RIESGOS '!$O$69),"")</f>
        <v/>
      </c>
      <c r="AN35" s="1"/>
      <c r="AO35" s="238"/>
      <c r="AP35" s="239"/>
      <c r="AQ35" s="239"/>
      <c r="AR35" s="239"/>
      <c r="AS35" s="239"/>
      <c r="AT35" s="243"/>
      <c r="AU35" s="1"/>
      <c r="AV35" s="1"/>
      <c r="AW35" s="1"/>
      <c r="AX35" s="1"/>
      <c r="AY35" s="1"/>
      <c r="AZ35" s="1"/>
      <c r="BA35" s="1"/>
      <c r="BB35" s="1"/>
      <c r="BC35" s="1"/>
      <c r="BD35" s="1"/>
      <c r="BE35" s="1"/>
      <c r="BF35" s="1"/>
      <c r="BG35" s="1"/>
      <c r="BH35" s="1"/>
      <c r="BI35" s="1"/>
    </row>
    <row r="36" spans="1:61" ht="15" customHeight="1" x14ac:dyDescent="0.25">
      <c r="A36" s="1"/>
      <c r="B36" s="248"/>
      <c r="C36" s="147"/>
      <c r="D36" s="148"/>
      <c r="E36" s="259" t="s">
        <v>126</v>
      </c>
      <c r="F36" s="237"/>
      <c r="G36" s="237"/>
      <c r="H36" s="237"/>
      <c r="I36" s="237"/>
      <c r="J36" s="72" t="str">
        <f ca="1">IF(AND('MATRIZ DE RIESGOS '!$Y$10="Baja",'MATRIZ DE RIESGOS '!$AA$10="Leve"),CONCATENATE("R1C",'MATRIZ DE RIESGOS '!$O$10),"")</f>
        <v/>
      </c>
      <c r="K36" s="73" t="str">
        <f ca="1">IF(AND('MATRIZ DE RIESGOS '!$Y$11="Baja",'MATRIZ DE RIESGOS '!$AA$11="Leve"),CONCATENATE("R1C",'MATRIZ DE RIESGOS '!$O$11),"")</f>
        <v/>
      </c>
      <c r="L36" s="73" t="str">
        <f ca="1">IF(AND('MATRIZ DE RIESGOS '!$Y$12="Baja",'MATRIZ DE RIESGOS '!$AA$12="Leve"),CONCATENATE("R1C",'MATRIZ DE RIESGOS '!$O$12),"")</f>
        <v/>
      </c>
      <c r="M36" s="73" t="str">
        <f ca="1">IF(AND('MATRIZ DE RIESGOS '!$Y$13="Baja",'MATRIZ DE RIESGOS '!$AA$13="Leve"),CONCATENATE("R1C",'MATRIZ DE RIESGOS '!$O$13),"")</f>
        <v/>
      </c>
      <c r="N36" s="73" t="str">
        <f ca="1">IF(AND('MATRIZ DE RIESGOS '!$Y$14="Baja",'MATRIZ DE RIESGOS '!$AA$14="Leve"),CONCATENATE("R1C",'MATRIZ DE RIESGOS '!$O$14),"")</f>
        <v/>
      </c>
      <c r="O36" s="74" t="str">
        <f ca="1">IF(AND('MATRIZ DE RIESGOS '!$Y$15="Baja",'MATRIZ DE RIESGOS '!$AA$15="Leve"),CONCATENATE("R1C",'MATRIZ DE RIESGOS '!$O$15),"")</f>
        <v/>
      </c>
      <c r="P36" s="63" t="str">
        <f ca="1">IF(AND('MATRIZ DE RIESGOS '!$Y$10="Baja",'MATRIZ DE RIESGOS '!$AA$10="Menor"),CONCATENATE("R1C",'MATRIZ DE RIESGOS '!$O$10),"")</f>
        <v/>
      </c>
      <c r="Q36" s="64" t="str">
        <f ca="1">IF(AND('MATRIZ DE RIESGOS '!$Y$11="Baja",'MATRIZ DE RIESGOS '!$AA$11="Menor"),CONCATENATE("R1C",'MATRIZ DE RIESGOS '!$O$11),"")</f>
        <v/>
      </c>
      <c r="R36" s="64" t="str">
        <f ca="1">IF(AND('MATRIZ DE RIESGOS '!$Y$12="Baja",'MATRIZ DE RIESGOS '!$AA$12="Menor"),CONCATENATE("R1C",'MATRIZ DE RIESGOS '!$O$12),"")</f>
        <v/>
      </c>
      <c r="S36" s="64" t="str">
        <f ca="1">IF(AND('MATRIZ DE RIESGOS '!$Y$13="Baja",'MATRIZ DE RIESGOS '!$AA$13="Menor"),CONCATENATE("R1C",'MATRIZ DE RIESGOS '!$O$13),"")</f>
        <v/>
      </c>
      <c r="T36" s="64" t="str">
        <f ca="1">IF(AND('MATRIZ DE RIESGOS '!$Y$14="Baja",'MATRIZ DE RIESGOS '!$AA$14="Menor"),CONCATENATE("R1C",'MATRIZ DE RIESGOS '!$O$14),"")</f>
        <v/>
      </c>
      <c r="U36" s="65" t="str">
        <f ca="1">IF(AND('MATRIZ DE RIESGOS '!$Y$15="Baja",'MATRIZ DE RIESGOS '!$AA$15="Menor"),CONCATENATE("R1C",'MATRIZ DE RIESGOS '!$O$15),"")</f>
        <v/>
      </c>
      <c r="V36" s="63" t="str">
        <f ca="1">IF(AND('MATRIZ DE RIESGOS '!$Y$10="Baja",'MATRIZ DE RIESGOS '!$AA$10="Moderado"),CONCATENATE("R1C",'MATRIZ DE RIESGOS '!$O$10),"")</f>
        <v/>
      </c>
      <c r="W36" s="64" t="str">
        <f ca="1">IF(AND('MATRIZ DE RIESGOS '!$Y$11="Baja",'MATRIZ DE RIESGOS '!$AA$11="Moderado"),CONCATENATE("R1C",'MATRIZ DE RIESGOS '!$O$11),"")</f>
        <v/>
      </c>
      <c r="X36" s="64" t="str">
        <f ca="1">IF(AND('MATRIZ DE RIESGOS '!$Y$12="Baja",'MATRIZ DE RIESGOS '!$AA$12="Moderado"),CONCATENATE("R1C",'MATRIZ DE RIESGOS '!$O$12),"")</f>
        <v/>
      </c>
      <c r="Y36" s="64" t="str">
        <f ca="1">IF(AND('MATRIZ DE RIESGOS '!$Y$13="Baja",'MATRIZ DE RIESGOS '!$AA$13="Moderado"),CONCATENATE("R1C",'MATRIZ DE RIESGOS '!$O$13),"")</f>
        <v/>
      </c>
      <c r="Z36" s="64" t="str">
        <f ca="1">IF(AND('MATRIZ DE RIESGOS '!$Y$14="Baja",'MATRIZ DE RIESGOS '!$AA$14="Moderado"),CONCATENATE("R1C",'MATRIZ DE RIESGOS '!$O$14),"")</f>
        <v/>
      </c>
      <c r="AA36" s="65" t="str">
        <f ca="1">IF(AND('MATRIZ DE RIESGOS '!$Y$15="Baja",'MATRIZ DE RIESGOS '!$AA$15="Moderado"),CONCATENATE("R1C",'MATRIZ DE RIESGOS '!$O$15),"")</f>
        <v/>
      </c>
      <c r="AB36" s="45" t="str">
        <f ca="1">IF(AND('MATRIZ DE RIESGOS '!$Y$10="Baja",'MATRIZ DE RIESGOS '!$AA$10="Mayor"),CONCATENATE("R1C",'MATRIZ DE RIESGOS '!$O$10),"")</f>
        <v/>
      </c>
      <c r="AC36" s="46" t="str">
        <f ca="1">IF(AND('MATRIZ DE RIESGOS '!$Y$11="Baja",'MATRIZ DE RIESGOS '!$AA$11="Mayor"),CONCATENATE("R1C",'MATRIZ DE RIESGOS '!$O$11),"")</f>
        <v/>
      </c>
      <c r="AD36" s="46" t="str">
        <f ca="1">IF(AND('MATRIZ DE RIESGOS '!$Y$12="Baja",'MATRIZ DE RIESGOS '!$AA$12="Mayor"),CONCATENATE("R1C",'MATRIZ DE RIESGOS '!$O$12),"")</f>
        <v>R1C3</v>
      </c>
      <c r="AE36" s="46" t="str">
        <f ca="1">IF(AND('MATRIZ DE RIESGOS '!$Y$13="Baja",'MATRIZ DE RIESGOS '!$AA$13="Mayor"),CONCATENATE("R1C",'MATRIZ DE RIESGOS '!$O$13),"")</f>
        <v>R1C4</v>
      </c>
      <c r="AF36" s="46" t="str">
        <f ca="1">IF(AND('MATRIZ DE RIESGOS '!$Y$14="Baja",'MATRIZ DE RIESGOS '!$AA$14="Mayor"),CONCATENATE("R1C",'MATRIZ DE RIESGOS '!$O$14),"")</f>
        <v/>
      </c>
      <c r="AG36" s="47" t="str">
        <f ca="1">IF(AND('MATRIZ DE RIESGOS '!$Y$15="Baja",'MATRIZ DE RIESGOS '!$AA$15="Mayor"),CONCATENATE("R1C",'MATRIZ DE RIESGOS '!$O$15),"")</f>
        <v/>
      </c>
      <c r="AH36" s="48" t="str">
        <f ca="1">IF(AND('MATRIZ DE RIESGOS '!$Y$10="Baja",'MATRIZ DE RIESGOS '!$AA$10="Catastrófico"),CONCATENATE("R1C",'MATRIZ DE RIESGOS '!$O$10),"")</f>
        <v/>
      </c>
      <c r="AI36" s="49" t="str">
        <f ca="1">IF(AND('MATRIZ DE RIESGOS '!$Y$11="Baja",'MATRIZ DE RIESGOS '!$AA$11="Catastrófico"),CONCATENATE("R1C",'MATRIZ DE RIESGOS '!$O$11),"")</f>
        <v/>
      </c>
      <c r="AJ36" s="49" t="str">
        <f ca="1">IF(AND('MATRIZ DE RIESGOS '!$Y$12="Baja",'MATRIZ DE RIESGOS '!$AA$12="Catastrófico"),CONCATENATE("R1C",'MATRIZ DE RIESGOS '!$O$12),"")</f>
        <v/>
      </c>
      <c r="AK36" s="49" t="str">
        <f ca="1">IF(AND('MATRIZ DE RIESGOS '!$Y$13="Baja",'MATRIZ DE RIESGOS '!$AA$13="Catastrófico"),CONCATENATE("R1C",'MATRIZ DE RIESGOS '!$O$13),"")</f>
        <v/>
      </c>
      <c r="AL36" s="49" t="str">
        <f ca="1">IF(AND('MATRIZ DE RIESGOS '!$Y$14="Baja",'MATRIZ DE RIESGOS '!$AA$14="Catastrófico"),CONCATENATE("R1C",'MATRIZ DE RIESGOS '!$O$14),"")</f>
        <v/>
      </c>
      <c r="AM36" s="50" t="str">
        <f ca="1">IF(AND('MATRIZ DE RIESGOS '!$Y$15="Baja",'MATRIZ DE RIESGOS '!$AA$15="Catastrófico"),CONCATENATE("R1C",'MATRIZ DE RIESGOS '!$O$15),"")</f>
        <v/>
      </c>
      <c r="AN36" s="1"/>
      <c r="AO36" s="263" t="s">
        <v>127</v>
      </c>
      <c r="AP36" s="237"/>
      <c r="AQ36" s="237"/>
      <c r="AR36" s="237"/>
      <c r="AS36" s="237"/>
      <c r="AT36" s="226"/>
      <c r="AU36" s="1"/>
      <c r="AV36" s="1"/>
      <c r="AW36" s="1"/>
      <c r="AX36" s="1"/>
      <c r="AY36" s="1"/>
      <c r="AZ36" s="1"/>
      <c r="BA36" s="1"/>
      <c r="BB36" s="1"/>
      <c r="BC36" s="1"/>
      <c r="BD36" s="1"/>
      <c r="BE36" s="1"/>
      <c r="BF36" s="1"/>
      <c r="BG36" s="1"/>
      <c r="BH36" s="1"/>
      <c r="BI36" s="1"/>
    </row>
    <row r="37" spans="1:61" ht="15" customHeight="1" x14ac:dyDescent="0.25">
      <c r="A37" s="1"/>
      <c r="B37" s="248"/>
      <c r="C37" s="147"/>
      <c r="D37" s="148"/>
      <c r="E37" s="178"/>
      <c r="F37" s="147"/>
      <c r="G37" s="147"/>
      <c r="H37" s="147"/>
      <c r="I37" s="147"/>
      <c r="J37" s="75" t="str">
        <f ca="1">IF(AND('MATRIZ DE RIESGOS '!$Y$16="Baja",'MATRIZ DE RIESGOS '!$AA$16="Leve"),CONCATENATE("R2C",'MATRIZ DE RIESGOS '!$O$16),"")</f>
        <v/>
      </c>
      <c r="K37" s="76" t="str">
        <f ca="1">IF(AND('MATRIZ DE RIESGOS '!$Y$17="Baja",'MATRIZ DE RIESGOS '!$AA$17="Leve"),CONCATENATE("R2C",'MATRIZ DE RIESGOS '!$O$17),"")</f>
        <v/>
      </c>
      <c r="L37" s="76" t="str">
        <f ca="1">IF(AND('MATRIZ DE RIESGOS '!$Y$18="Baja",'MATRIZ DE RIESGOS '!$AA$18="Leve"),CONCATENATE("R2C",'MATRIZ DE RIESGOS '!$O$18),"")</f>
        <v/>
      </c>
      <c r="M37" s="76" t="str">
        <f>IF(AND('MATRIZ DE RIESGOS '!$Y$19="Baja",'MATRIZ DE RIESGOS '!$AA$19="Leve"),CONCATENATE("R2C",'MATRIZ DE RIESGOS '!$O$19),"")</f>
        <v/>
      </c>
      <c r="N37" s="76" t="str">
        <f>IF(AND('MATRIZ DE RIESGOS '!$Y$20="Baja",'MATRIZ DE RIESGOS '!$AA$20="Leve"),CONCATENATE("R2C",'MATRIZ DE RIESGOS '!$O$20),"")</f>
        <v/>
      </c>
      <c r="O37" s="77" t="str">
        <f>IF(AND('MATRIZ DE RIESGOS '!$Y$21="Baja",'MATRIZ DE RIESGOS '!$AA$21="Leve"),CONCATENATE("R2C",'MATRIZ DE RIESGOS '!$O$21),"")</f>
        <v/>
      </c>
      <c r="P37" s="66" t="str">
        <f ca="1">IF(AND('MATRIZ DE RIESGOS '!$Y$16="Baja",'MATRIZ DE RIESGOS '!$AA$16="Menor"),CONCATENATE("R2C",'MATRIZ DE RIESGOS '!$O$16),"")</f>
        <v/>
      </c>
      <c r="Q37" s="67" t="str">
        <f ca="1">IF(AND('MATRIZ DE RIESGOS '!$Y$17="Baja",'MATRIZ DE RIESGOS '!$AA$17="Menor"),CONCATENATE("R2C",'MATRIZ DE RIESGOS '!$O$17),"")</f>
        <v>R2C2</v>
      </c>
      <c r="R37" s="67" t="str">
        <f ca="1">IF(AND('MATRIZ DE RIESGOS '!$Y$18="Baja",'MATRIZ DE RIESGOS '!$AA$18="Menor"),CONCATENATE("R2C",'MATRIZ DE RIESGOS '!$O$18),"")</f>
        <v/>
      </c>
      <c r="S37" s="67" t="str">
        <f>IF(AND('MATRIZ DE RIESGOS '!$Y$19="Baja",'MATRIZ DE RIESGOS '!$AA$19="Menor"),CONCATENATE("R2C",'MATRIZ DE RIESGOS '!$O$19),"")</f>
        <v/>
      </c>
      <c r="T37" s="67" t="str">
        <f>IF(AND('MATRIZ DE RIESGOS '!$Y$20="Baja",'MATRIZ DE RIESGOS '!$AA$20="Menor"),CONCATENATE("R2C",'MATRIZ DE RIESGOS '!$O$20),"")</f>
        <v/>
      </c>
      <c r="U37" s="68" t="str">
        <f>IF(AND('MATRIZ DE RIESGOS '!$Y$21="Baja",'MATRIZ DE RIESGOS '!$AA$21="Menor"),CONCATENATE("R2C",'MATRIZ DE RIESGOS '!$O$21),"")</f>
        <v/>
      </c>
      <c r="V37" s="66" t="str">
        <f ca="1">IF(AND('MATRIZ DE RIESGOS '!$Y$16="Baja",'MATRIZ DE RIESGOS '!$AA$16="Moderado"),CONCATENATE("R2C",'MATRIZ DE RIESGOS '!$O$16),"")</f>
        <v/>
      </c>
      <c r="W37" s="67" t="str">
        <f ca="1">IF(AND('MATRIZ DE RIESGOS '!$Y$17="Baja",'MATRIZ DE RIESGOS '!$AA$17="Moderado"),CONCATENATE("R2C",'MATRIZ DE RIESGOS '!$O$17),"")</f>
        <v/>
      </c>
      <c r="X37" s="67" t="str">
        <f ca="1">IF(AND('MATRIZ DE RIESGOS '!$Y$18="Baja",'MATRIZ DE RIESGOS '!$AA$18="Moderado"),CONCATENATE("R2C",'MATRIZ DE RIESGOS '!$O$18),"")</f>
        <v/>
      </c>
      <c r="Y37" s="67" t="str">
        <f>IF(AND('MATRIZ DE RIESGOS '!$Y$19="Baja",'MATRIZ DE RIESGOS '!$AA$19="Moderado"),CONCATENATE("R2C",'MATRIZ DE RIESGOS '!$O$19),"")</f>
        <v/>
      </c>
      <c r="Z37" s="67" t="str">
        <f>IF(AND('MATRIZ DE RIESGOS '!$Y$20="Baja",'MATRIZ DE RIESGOS '!$AA$20="Moderado"),CONCATENATE("R2C",'MATRIZ DE RIESGOS '!$O$20),"")</f>
        <v/>
      </c>
      <c r="AA37" s="68" t="str">
        <f>IF(AND('MATRIZ DE RIESGOS '!$Y$21="Baja",'MATRIZ DE RIESGOS '!$AA$21="Moderado"),CONCATENATE("R2C",'MATRIZ DE RIESGOS '!$O$21),"")</f>
        <v/>
      </c>
      <c r="AB37" s="51" t="str">
        <f ca="1">IF(AND('MATRIZ DE RIESGOS '!$Y$16="Baja",'MATRIZ DE RIESGOS '!$AA$16="Mayor"),CONCATENATE("R2C",'MATRIZ DE RIESGOS '!$O$16),"")</f>
        <v/>
      </c>
      <c r="AC37" s="52" t="str">
        <f ca="1">IF(AND('MATRIZ DE RIESGOS '!$Y$17="Baja",'MATRIZ DE RIESGOS '!$AA$17="Mayor"),CONCATENATE("R2C",'MATRIZ DE RIESGOS '!$O$17),"")</f>
        <v/>
      </c>
      <c r="AD37" s="52" t="str">
        <f ca="1">IF(AND('MATRIZ DE RIESGOS '!$Y$18="Baja",'MATRIZ DE RIESGOS '!$AA$18="Mayor"),CONCATENATE("R2C",'MATRIZ DE RIESGOS '!$O$18),"")</f>
        <v/>
      </c>
      <c r="AE37" s="52" t="str">
        <f>IF(AND('MATRIZ DE RIESGOS '!$Y$19="Baja",'MATRIZ DE RIESGOS '!$AA$19="Mayor"),CONCATENATE("R2C",'MATRIZ DE RIESGOS '!$O$19),"")</f>
        <v/>
      </c>
      <c r="AF37" s="52" t="str">
        <f>IF(AND('MATRIZ DE RIESGOS '!$Y$20="Baja",'MATRIZ DE RIESGOS '!$AA$20="Mayor"),CONCATENATE("R2C",'MATRIZ DE RIESGOS '!$O$20),"")</f>
        <v/>
      </c>
      <c r="AG37" s="53" t="str">
        <f>IF(AND('MATRIZ DE RIESGOS '!$Y$21="Baja",'MATRIZ DE RIESGOS '!$AA$21="Mayor"),CONCATENATE("R2C",'MATRIZ DE RIESGOS '!$O$21),"")</f>
        <v/>
      </c>
      <c r="AH37" s="54" t="str">
        <f ca="1">IF(AND('MATRIZ DE RIESGOS '!$Y$16="Baja",'MATRIZ DE RIESGOS '!$AA$16="Catastrófico"),CONCATENATE("R2C",'MATRIZ DE RIESGOS '!$O$16),"")</f>
        <v/>
      </c>
      <c r="AI37" s="55" t="str">
        <f ca="1">IF(AND('MATRIZ DE RIESGOS '!$Y$17="Baja",'MATRIZ DE RIESGOS '!$AA$17="Catastrófico"),CONCATENATE("R2C",'MATRIZ DE RIESGOS '!$O$17),"")</f>
        <v/>
      </c>
      <c r="AJ37" s="55" t="str">
        <f ca="1">IF(AND('MATRIZ DE RIESGOS '!$Y$18="Baja",'MATRIZ DE RIESGOS '!$AA$18="Catastrófico"),CONCATENATE("R2C",'MATRIZ DE RIESGOS '!$O$18),"")</f>
        <v/>
      </c>
      <c r="AK37" s="55" t="str">
        <f>IF(AND('MATRIZ DE RIESGOS '!$Y$19="Baja",'MATRIZ DE RIESGOS '!$AA$19="Catastrófico"),CONCATENATE("R2C",'MATRIZ DE RIESGOS '!$O$19),"")</f>
        <v/>
      </c>
      <c r="AL37" s="55" t="str">
        <f>IF(AND('MATRIZ DE RIESGOS '!$Y$20="Baja",'MATRIZ DE RIESGOS '!$AA$20="Catastrófico"),CONCATENATE("R2C",'MATRIZ DE RIESGOS '!$O$20),"")</f>
        <v/>
      </c>
      <c r="AM37" s="56" t="str">
        <f>IF(AND('MATRIZ DE RIESGOS '!$Y$21="Baja",'MATRIZ DE RIESGOS '!$AA$21="Catastrófico"),CONCATENATE("R2C",'MATRIZ DE RIESGOS '!$O$21),"")</f>
        <v/>
      </c>
      <c r="AN37" s="1"/>
      <c r="AO37" s="178"/>
      <c r="AP37" s="147"/>
      <c r="AQ37" s="147"/>
      <c r="AR37" s="147"/>
      <c r="AS37" s="147"/>
      <c r="AT37" s="148"/>
      <c r="AU37" s="1"/>
      <c r="AV37" s="1"/>
      <c r="AW37" s="1"/>
      <c r="AX37" s="1"/>
      <c r="AY37" s="1"/>
      <c r="AZ37" s="1"/>
      <c r="BA37" s="1"/>
      <c r="BB37" s="1"/>
      <c r="BC37" s="1"/>
      <c r="BD37" s="1"/>
      <c r="BE37" s="1"/>
      <c r="BF37" s="1"/>
      <c r="BG37" s="1"/>
      <c r="BH37" s="1"/>
      <c r="BI37" s="1"/>
    </row>
    <row r="38" spans="1:61" ht="15" customHeight="1" x14ac:dyDescent="0.25">
      <c r="A38" s="1"/>
      <c r="B38" s="248"/>
      <c r="C38" s="147"/>
      <c r="D38" s="148"/>
      <c r="E38" s="178"/>
      <c r="F38" s="147"/>
      <c r="G38" s="147"/>
      <c r="H38" s="147"/>
      <c r="I38" s="147"/>
      <c r="J38" s="75" t="str">
        <f ca="1">IF(AND('MATRIZ DE RIESGOS '!$Y$22="Baja",'MATRIZ DE RIESGOS '!$AA$22="Leve"),CONCATENATE("R3C",'MATRIZ DE RIESGOS '!$O$22),"")</f>
        <v/>
      </c>
      <c r="K38" s="76" t="str">
        <f ca="1">IF(AND('MATRIZ DE RIESGOS '!$Y$23="Baja",'MATRIZ DE RIESGOS '!$AA$23="Leve"),CONCATENATE("R3C",'MATRIZ DE RIESGOS '!$O$23),"")</f>
        <v/>
      </c>
      <c r="L38" s="76" t="str">
        <f ca="1">IF(AND('MATRIZ DE RIESGOS '!$Y$24="Baja",'MATRIZ DE RIESGOS '!$AA$24="Leve"),CONCATENATE("R3C",'MATRIZ DE RIESGOS '!$O$24),"")</f>
        <v/>
      </c>
      <c r="M38" s="76" t="str">
        <f>IF(AND('MATRIZ DE RIESGOS '!$Y$25="Baja",'MATRIZ DE RIESGOS '!$AA$25="Leve"),CONCATENATE("R3C",'MATRIZ DE RIESGOS '!$O$25),"")</f>
        <v/>
      </c>
      <c r="N38" s="76" t="str">
        <f>IF(AND('MATRIZ DE RIESGOS '!$Y$26="Baja",'MATRIZ DE RIESGOS '!$AA$26="Leve"),CONCATENATE("R3C",'MATRIZ DE RIESGOS '!$O$26),"")</f>
        <v/>
      </c>
      <c r="O38" s="77" t="str">
        <f>IF(AND('MATRIZ DE RIESGOS '!$Y$27="Baja",'MATRIZ DE RIESGOS '!$AA$27="Leve"),CONCATENATE("R3C",'MATRIZ DE RIESGOS '!$O$27),"")</f>
        <v/>
      </c>
      <c r="P38" s="66" t="str">
        <f ca="1">IF(AND('MATRIZ DE RIESGOS '!$Y$22="Baja",'MATRIZ DE RIESGOS '!$AA$22="Menor"),CONCATENATE("R3C",'MATRIZ DE RIESGOS '!$O$22),"")</f>
        <v/>
      </c>
      <c r="Q38" s="67" t="str">
        <f ca="1">IF(AND('MATRIZ DE RIESGOS '!$Y$23="Baja",'MATRIZ DE RIESGOS '!$AA$23="Menor"),CONCATENATE("R3C",'MATRIZ DE RIESGOS '!$O$23),"")</f>
        <v/>
      </c>
      <c r="R38" s="67" t="str">
        <f ca="1">IF(AND('MATRIZ DE RIESGOS '!$Y$24="Baja",'MATRIZ DE RIESGOS '!$AA$24="Menor"),CONCATENATE("R3C",'MATRIZ DE RIESGOS '!$O$24),"")</f>
        <v/>
      </c>
      <c r="S38" s="67" t="str">
        <f>IF(AND('MATRIZ DE RIESGOS '!$Y$25="Baja",'MATRIZ DE RIESGOS '!$AA$25="Menor"),CONCATENATE("R3C",'MATRIZ DE RIESGOS '!$O$25),"")</f>
        <v/>
      </c>
      <c r="T38" s="67" t="str">
        <f>IF(AND('MATRIZ DE RIESGOS '!$Y$26="Baja",'MATRIZ DE RIESGOS '!$AA$26="Menor"),CONCATENATE("R3C",'MATRIZ DE RIESGOS '!$O$26),"")</f>
        <v/>
      </c>
      <c r="U38" s="68" t="str">
        <f>IF(AND('MATRIZ DE RIESGOS '!$Y$27="Baja",'MATRIZ DE RIESGOS '!$AA$27="Menor"),CONCATENATE("R3C",'MATRIZ DE RIESGOS '!$O$27),"")</f>
        <v/>
      </c>
      <c r="V38" s="66" t="str">
        <f ca="1">IF(AND('MATRIZ DE RIESGOS '!$Y$22="Baja",'MATRIZ DE RIESGOS '!$AA$22="Moderado"),CONCATENATE("R3C",'MATRIZ DE RIESGOS '!$O$22),"")</f>
        <v/>
      </c>
      <c r="W38" s="67" t="str">
        <f ca="1">IF(AND('MATRIZ DE RIESGOS '!$Y$23="Baja",'MATRIZ DE RIESGOS '!$AA$23="Moderado"),CONCATENATE("R3C",'MATRIZ DE RIESGOS '!$O$23),"")</f>
        <v/>
      </c>
      <c r="X38" s="67" t="str">
        <f ca="1">IF(AND('MATRIZ DE RIESGOS '!$Y$24="Baja",'MATRIZ DE RIESGOS '!$AA$24="Moderado"),CONCATENATE("R3C",'MATRIZ DE RIESGOS '!$O$24),"")</f>
        <v/>
      </c>
      <c r="Y38" s="67" t="str">
        <f>IF(AND('MATRIZ DE RIESGOS '!$Y$25="Baja",'MATRIZ DE RIESGOS '!$AA$25="Moderado"),CONCATENATE("R3C",'MATRIZ DE RIESGOS '!$O$25),"")</f>
        <v/>
      </c>
      <c r="Z38" s="67" t="str">
        <f>IF(AND('MATRIZ DE RIESGOS '!$Y$26="Baja",'MATRIZ DE RIESGOS '!$AA$26="Moderado"),CONCATENATE("R3C",'MATRIZ DE RIESGOS '!$O$26),"")</f>
        <v/>
      </c>
      <c r="AA38" s="68" t="str">
        <f>IF(AND('MATRIZ DE RIESGOS '!$Y$27="Baja",'MATRIZ DE RIESGOS '!$AA$27="Moderado"),CONCATENATE("R3C",'MATRIZ DE RIESGOS '!$O$27),"")</f>
        <v/>
      </c>
      <c r="AB38" s="51" t="str">
        <f ca="1">IF(AND('MATRIZ DE RIESGOS '!$Y$22="Baja",'MATRIZ DE RIESGOS '!$AA$22="Mayor"),CONCATENATE("R3C",'MATRIZ DE RIESGOS '!$O$22),"")</f>
        <v/>
      </c>
      <c r="AC38" s="52" t="str">
        <f ca="1">IF(AND('MATRIZ DE RIESGOS '!$Y$23="Baja",'MATRIZ DE RIESGOS '!$AA$23="Mayor"),CONCATENATE("R3C",'MATRIZ DE RIESGOS '!$O$23),"")</f>
        <v/>
      </c>
      <c r="AD38" s="52" t="str">
        <f ca="1">IF(AND('MATRIZ DE RIESGOS '!$Y$24="Baja",'MATRIZ DE RIESGOS '!$AA$24="Mayor"),CONCATENATE("R3C",'MATRIZ DE RIESGOS '!$O$24),"")</f>
        <v/>
      </c>
      <c r="AE38" s="52" t="str">
        <f>IF(AND('MATRIZ DE RIESGOS '!$Y$25="Baja",'MATRIZ DE RIESGOS '!$AA$25="Mayor"),CONCATENATE("R3C",'MATRIZ DE RIESGOS '!$O$25),"")</f>
        <v/>
      </c>
      <c r="AF38" s="52" t="str">
        <f>IF(AND('MATRIZ DE RIESGOS '!$Y$26="Baja",'MATRIZ DE RIESGOS '!$AA$26="Mayor"),CONCATENATE("R3C",'MATRIZ DE RIESGOS '!$O$26),"")</f>
        <v/>
      </c>
      <c r="AG38" s="53" t="str">
        <f>IF(AND('MATRIZ DE RIESGOS '!$Y$27="Baja",'MATRIZ DE RIESGOS '!$AA$27="Mayor"),CONCATENATE("R3C",'MATRIZ DE RIESGOS '!$O$27),"")</f>
        <v/>
      </c>
      <c r="AH38" s="54" t="str">
        <f ca="1">IF(AND('MATRIZ DE RIESGOS '!$Y$22="Baja",'MATRIZ DE RIESGOS '!$AA$22="Catastrófico"),CONCATENATE("R3C",'MATRIZ DE RIESGOS '!$O$22),"")</f>
        <v/>
      </c>
      <c r="AI38" s="55" t="str">
        <f ca="1">IF(AND('MATRIZ DE RIESGOS '!$Y$23="Baja",'MATRIZ DE RIESGOS '!$AA$23="Catastrófico"),CONCATENATE("R3C",'MATRIZ DE RIESGOS '!$O$23),"")</f>
        <v/>
      </c>
      <c r="AJ38" s="55" t="str">
        <f ca="1">IF(AND('MATRIZ DE RIESGOS '!$Y$24="Baja",'MATRIZ DE RIESGOS '!$AA$24="Catastrófico"),CONCATENATE("R3C",'MATRIZ DE RIESGOS '!$O$24),"")</f>
        <v/>
      </c>
      <c r="AK38" s="55" t="str">
        <f>IF(AND('MATRIZ DE RIESGOS '!$Y$25="Baja",'MATRIZ DE RIESGOS '!$AA$25="Catastrófico"),CONCATENATE("R3C",'MATRIZ DE RIESGOS '!$O$25),"")</f>
        <v/>
      </c>
      <c r="AL38" s="55" t="str">
        <f>IF(AND('MATRIZ DE RIESGOS '!$Y$26="Baja",'MATRIZ DE RIESGOS '!$AA$26="Catastrófico"),CONCATENATE("R3C",'MATRIZ DE RIESGOS '!$O$26),"")</f>
        <v/>
      </c>
      <c r="AM38" s="56" t="str">
        <f>IF(AND('MATRIZ DE RIESGOS '!$Y$27="Baja",'MATRIZ DE RIESGOS '!$AA$27="Catastrófico"),CONCATENATE("R3C",'MATRIZ DE RIESGOS '!$O$27),"")</f>
        <v/>
      </c>
      <c r="AN38" s="1"/>
      <c r="AO38" s="178"/>
      <c r="AP38" s="147"/>
      <c r="AQ38" s="147"/>
      <c r="AR38" s="147"/>
      <c r="AS38" s="147"/>
      <c r="AT38" s="148"/>
      <c r="AU38" s="1"/>
      <c r="AV38" s="1"/>
      <c r="AW38" s="1"/>
      <c r="AX38" s="1"/>
      <c r="AY38" s="1"/>
      <c r="AZ38" s="1"/>
      <c r="BA38" s="1"/>
      <c r="BB38" s="1"/>
      <c r="BC38" s="1"/>
      <c r="BD38" s="1"/>
      <c r="BE38" s="1"/>
      <c r="BF38" s="1"/>
      <c r="BG38" s="1"/>
      <c r="BH38" s="1"/>
      <c r="BI38" s="1"/>
    </row>
    <row r="39" spans="1:61" ht="15" customHeight="1" x14ac:dyDescent="0.25">
      <c r="A39" s="1"/>
      <c r="B39" s="248"/>
      <c r="C39" s="147"/>
      <c r="D39" s="148"/>
      <c r="E39" s="178"/>
      <c r="F39" s="147"/>
      <c r="G39" s="147"/>
      <c r="H39" s="147"/>
      <c r="I39" s="147"/>
      <c r="J39" s="75" t="str">
        <f>IF(AND('MATRIZ DE RIESGOS '!$Y$28="Baja",'MATRIZ DE RIESGOS '!$AA$28="Leve"),CONCATENATE("R4C",'MATRIZ DE RIESGOS '!$O$28),"")</f>
        <v/>
      </c>
      <c r="K39" s="76" t="str">
        <f>IF(AND('MATRIZ DE RIESGOS '!$Y$29="Baja",'MATRIZ DE RIESGOS '!$AA$29="Leve"),CONCATENATE("R4C",'MATRIZ DE RIESGOS '!$O$29),"")</f>
        <v/>
      </c>
      <c r="L39" s="76" t="str">
        <f>IF(AND('MATRIZ DE RIESGOS '!$Y$30="Baja",'MATRIZ DE RIESGOS '!$AA$30="Leve"),CONCATENATE("R4C",'MATRIZ DE RIESGOS '!$O$30),"")</f>
        <v/>
      </c>
      <c r="M39" s="76" t="str">
        <f>IF(AND('MATRIZ DE RIESGOS '!$Y$31="Baja",'MATRIZ DE RIESGOS '!$AA$31="Leve"),CONCATENATE("R4C",'MATRIZ DE RIESGOS '!$O$31),"")</f>
        <v/>
      </c>
      <c r="N39" s="76" t="str">
        <f>IF(AND('MATRIZ DE RIESGOS '!$Y$32="Baja",'MATRIZ DE RIESGOS '!$AA$32="Leve"),CONCATENATE("R4C",'MATRIZ DE RIESGOS '!$O$32),"")</f>
        <v/>
      </c>
      <c r="O39" s="77" t="str">
        <f>IF(AND('MATRIZ DE RIESGOS '!$Y$33="Baja",'MATRIZ DE RIESGOS '!$AA$33="Leve"),CONCATENATE("R4C",'MATRIZ DE RIESGOS '!$O$33),"")</f>
        <v/>
      </c>
      <c r="P39" s="66" t="str">
        <f>IF(AND('MATRIZ DE RIESGOS '!$Y$28="Baja",'MATRIZ DE RIESGOS '!$AA$28="Menor"),CONCATENATE("R4C",'MATRIZ DE RIESGOS '!$O$28),"")</f>
        <v/>
      </c>
      <c r="Q39" s="67" t="str">
        <f>IF(AND('MATRIZ DE RIESGOS '!$Y$29="Baja",'MATRIZ DE RIESGOS '!$AA$29="Menor"),CONCATENATE("R4C",'MATRIZ DE RIESGOS '!$O$29),"")</f>
        <v/>
      </c>
      <c r="R39" s="67" t="str">
        <f>IF(AND('MATRIZ DE RIESGOS '!$Y$30="Baja",'MATRIZ DE RIESGOS '!$AA$30="Menor"),CONCATENATE("R4C",'MATRIZ DE RIESGOS '!$O$30),"")</f>
        <v/>
      </c>
      <c r="S39" s="67" t="str">
        <f>IF(AND('MATRIZ DE RIESGOS '!$Y$31="Baja",'MATRIZ DE RIESGOS '!$AA$31="Menor"),CONCATENATE("R4C",'MATRIZ DE RIESGOS '!$O$31),"")</f>
        <v/>
      </c>
      <c r="T39" s="67" t="str">
        <f>IF(AND('MATRIZ DE RIESGOS '!$Y$32="Baja",'MATRIZ DE RIESGOS '!$AA$32="Menor"),CONCATENATE("R4C",'MATRIZ DE RIESGOS '!$O$32),"")</f>
        <v/>
      </c>
      <c r="U39" s="68" t="str">
        <f>IF(AND('MATRIZ DE RIESGOS '!$Y$33="Baja",'MATRIZ DE RIESGOS '!$AA$33="Menor"),CONCATENATE("R4C",'MATRIZ DE RIESGOS '!$O$33),"")</f>
        <v/>
      </c>
      <c r="V39" s="66" t="str">
        <f>IF(AND('MATRIZ DE RIESGOS '!$Y$28="Baja",'MATRIZ DE RIESGOS '!$AA$28="Moderado"),CONCATENATE("R4C",'MATRIZ DE RIESGOS '!$O$28),"")</f>
        <v/>
      </c>
      <c r="W39" s="67" t="str">
        <f>IF(AND('MATRIZ DE RIESGOS '!$Y$29="Baja",'MATRIZ DE RIESGOS '!$AA$29="Moderado"),CONCATENATE("R4C",'MATRIZ DE RIESGOS '!$O$29),"")</f>
        <v/>
      </c>
      <c r="X39" s="67" t="str">
        <f>IF(AND('MATRIZ DE RIESGOS '!$Y$30="Baja",'MATRIZ DE RIESGOS '!$AA$30="Moderado"),CONCATENATE("R4C",'MATRIZ DE RIESGOS '!$O$30),"")</f>
        <v/>
      </c>
      <c r="Y39" s="67" t="str">
        <f>IF(AND('MATRIZ DE RIESGOS '!$Y$31="Baja",'MATRIZ DE RIESGOS '!$AA$31="Moderado"),CONCATENATE("R4C",'MATRIZ DE RIESGOS '!$O$31),"")</f>
        <v/>
      </c>
      <c r="Z39" s="67" t="str">
        <f>IF(AND('MATRIZ DE RIESGOS '!$Y$32="Baja",'MATRIZ DE RIESGOS '!$AA$32="Moderado"),CONCATENATE("R4C",'MATRIZ DE RIESGOS '!$O$32),"")</f>
        <v/>
      </c>
      <c r="AA39" s="68" t="str">
        <f>IF(AND('MATRIZ DE RIESGOS '!$Y$33="Baja",'MATRIZ DE RIESGOS '!$AA$33="Moderado"),CONCATENATE("R4C",'MATRIZ DE RIESGOS '!$O$33),"")</f>
        <v/>
      </c>
      <c r="AB39" s="51" t="str">
        <f>IF(AND('MATRIZ DE RIESGOS '!$Y$28="Baja",'MATRIZ DE RIESGOS '!$AA$28="Mayor"),CONCATENATE("R4C",'MATRIZ DE RIESGOS '!$O$28),"")</f>
        <v/>
      </c>
      <c r="AC39" s="52" t="str">
        <f>IF(AND('MATRIZ DE RIESGOS '!$Y$29="Baja",'MATRIZ DE RIESGOS '!$AA$29="Mayor"),CONCATENATE("R4C",'MATRIZ DE RIESGOS '!$O$29),"")</f>
        <v/>
      </c>
      <c r="AD39" s="52" t="str">
        <f>IF(AND('MATRIZ DE RIESGOS '!$Y$30="Baja",'MATRIZ DE RIESGOS '!$AA$30="Mayor"),CONCATENATE("R4C",'MATRIZ DE RIESGOS '!$O$30),"")</f>
        <v/>
      </c>
      <c r="AE39" s="52" t="str">
        <f>IF(AND('MATRIZ DE RIESGOS '!$Y$31="Baja",'MATRIZ DE RIESGOS '!$AA$31="Mayor"),CONCATENATE("R4C",'MATRIZ DE RIESGOS '!$O$31),"")</f>
        <v/>
      </c>
      <c r="AF39" s="52" t="str">
        <f>IF(AND('MATRIZ DE RIESGOS '!$Y$32="Baja",'MATRIZ DE RIESGOS '!$AA$32="Mayor"),CONCATENATE("R4C",'MATRIZ DE RIESGOS '!$O$32),"")</f>
        <v/>
      </c>
      <c r="AG39" s="53" t="str">
        <f>IF(AND('MATRIZ DE RIESGOS '!$Y$33="Baja",'MATRIZ DE RIESGOS '!$AA$33="Mayor"),CONCATENATE("R4C",'MATRIZ DE RIESGOS '!$O$33),"")</f>
        <v/>
      </c>
      <c r="AH39" s="54" t="str">
        <f>IF(AND('MATRIZ DE RIESGOS '!$Y$28="Baja",'MATRIZ DE RIESGOS '!$AA$28="Catastrófico"),CONCATENATE("R4C",'MATRIZ DE RIESGOS '!$O$28),"")</f>
        <v/>
      </c>
      <c r="AI39" s="55" t="str">
        <f>IF(AND('MATRIZ DE RIESGOS '!$Y$29="Baja",'MATRIZ DE RIESGOS '!$AA$29="Catastrófico"),CONCATENATE("R4C",'MATRIZ DE RIESGOS '!$O$29),"")</f>
        <v/>
      </c>
      <c r="AJ39" s="55" t="str">
        <f>IF(AND('MATRIZ DE RIESGOS '!$Y$30="Baja",'MATRIZ DE RIESGOS '!$AA$30="Catastrófico"),CONCATENATE("R4C",'MATRIZ DE RIESGOS '!$O$30),"")</f>
        <v/>
      </c>
      <c r="AK39" s="55" t="str">
        <f>IF(AND('MATRIZ DE RIESGOS '!$Y$31="Baja",'MATRIZ DE RIESGOS '!$AA$31="Catastrófico"),CONCATENATE("R4C",'MATRIZ DE RIESGOS '!$O$31),"")</f>
        <v/>
      </c>
      <c r="AL39" s="55" t="str">
        <f>IF(AND('MATRIZ DE RIESGOS '!$Y$32="Baja",'MATRIZ DE RIESGOS '!$AA$32="Catastrófico"),CONCATENATE("R4C",'MATRIZ DE RIESGOS '!$O$32),"")</f>
        <v/>
      </c>
      <c r="AM39" s="56" t="str">
        <f>IF(AND('MATRIZ DE RIESGOS '!$Y$33="Baja",'MATRIZ DE RIESGOS '!$AA$33="Catastrófico"),CONCATENATE("R4C",'MATRIZ DE RIESGOS '!$O$33),"")</f>
        <v/>
      </c>
      <c r="AN39" s="1"/>
      <c r="AO39" s="178"/>
      <c r="AP39" s="147"/>
      <c r="AQ39" s="147"/>
      <c r="AR39" s="147"/>
      <c r="AS39" s="147"/>
      <c r="AT39" s="148"/>
      <c r="AU39" s="1"/>
      <c r="AV39" s="1"/>
      <c r="AW39" s="1"/>
      <c r="AX39" s="1"/>
      <c r="AY39" s="1"/>
      <c r="AZ39" s="1"/>
      <c r="BA39" s="1"/>
      <c r="BB39" s="1"/>
      <c r="BC39" s="1"/>
      <c r="BD39" s="1"/>
      <c r="BE39" s="1"/>
      <c r="BF39" s="1"/>
      <c r="BG39" s="1"/>
      <c r="BH39" s="1"/>
      <c r="BI39" s="1"/>
    </row>
    <row r="40" spans="1:61" ht="15" customHeight="1" x14ac:dyDescent="0.25">
      <c r="A40" s="1"/>
      <c r="B40" s="248"/>
      <c r="C40" s="147"/>
      <c r="D40" s="148"/>
      <c r="E40" s="178"/>
      <c r="F40" s="147"/>
      <c r="G40" s="147"/>
      <c r="H40" s="147"/>
      <c r="I40" s="147"/>
      <c r="J40" s="75" t="str">
        <f>IF(AND('MATRIZ DE RIESGOS '!$Y$34="Baja",'MATRIZ DE RIESGOS '!$AA$34="Leve"),CONCATENATE("R5C",'MATRIZ DE RIESGOS '!$O$34),"")</f>
        <v/>
      </c>
      <c r="K40" s="76" t="str">
        <f>IF(AND('MATRIZ DE RIESGOS '!$Y$35="Baja",'MATRIZ DE RIESGOS '!$AA$35="Leve"),CONCATENATE("R5C",'MATRIZ DE RIESGOS '!$O$35),"")</f>
        <v/>
      </c>
      <c r="L40" s="76" t="str">
        <f>IF(AND('MATRIZ DE RIESGOS '!$Y$36="Baja",'MATRIZ DE RIESGOS '!$AA$36="Leve"),CONCATENATE("R5C",'MATRIZ DE RIESGOS '!$O$36),"")</f>
        <v/>
      </c>
      <c r="M40" s="76" t="str">
        <f>IF(AND('MATRIZ DE RIESGOS '!$Y$37="Baja",'MATRIZ DE RIESGOS '!$AA$37="Leve"),CONCATENATE("R5C",'MATRIZ DE RIESGOS '!$O$37),"")</f>
        <v/>
      </c>
      <c r="N40" s="76" t="str">
        <f>IF(AND('MATRIZ DE RIESGOS '!$Y$38="Baja",'MATRIZ DE RIESGOS '!$AA$38="Leve"),CONCATENATE("R5C",'MATRIZ DE RIESGOS '!$O$38),"")</f>
        <v/>
      </c>
      <c r="O40" s="77" t="str">
        <f>IF(AND('MATRIZ DE RIESGOS '!$Y$39="Baja",'MATRIZ DE RIESGOS '!$AA$39="Leve"),CONCATENATE("R5C",'MATRIZ DE RIESGOS '!$O$39),"")</f>
        <v/>
      </c>
      <c r="P40" s="66" t="str">
        <f>IF(AND('MATRIZ DE RIESGOS '!$Y$34="Baja",'MATRIZ DE RIESGOS '!$AA$34="Menor"),CONCATENATE("R5C",'MATRIZ DE RIESGOS '!$O$34),"")</f>
        <v/>
      </c>
      <c r="Q40" s="67" t="str">
        <f>IF(AND('MATRIZ DE RIESGOS '!$Y$35="Baja",'MATRIZ DE RIESGOS '!$AA$35="Menor"),CONCATENATE("R5C",'MATRIZ DE RIESGOS '!$O$35),"")</f>
        <v/>
      </c>
      <c r="R40" s="67" t="str">
        <f>IF(AND('MATRIZ DE RIESGOS '!$Y$36="Baja",'MATRIZ DE RIESGOS '!$AA$36="Menor"),CONCATENATE("R5C",'MATRIZ DE RIESGOS '!$O$36),"")</f>
        <v/>
      </c>
      <c r="S40" s="67" t="str">
        <f>IF(AND('MATRIZ DE RIESGOS '!$Y$37="Baja",'MATRIZ DE RIESGOS '!$AA$37="Menor"),CONCATENATE("R5C",'MATRIZ DE RIESGOS '!$O$37),"")</f>
        <v/>
      </c>
      <c r="T40" s="67" t="str">
        <f>IF(AND('MATRIZ DE RIESGOS '!$Y$38="Baja",'MATRIZ DE RIESGOS '!$AA$38="Menor"),CONCATENATE("R5C",'MATRIZ DE RIESGOS '!$O$38),"")</f>
        <v/>
      </c>
      <c r="U40" s="68" t="str">
        <f>IF(AND('MATRIZ DE RIESGOS '!$Y$39="Baja",'MATRIZ DE RIESGOS '!$AA$39="Menor"),CONCATENATE("R5C",'MATRIZ DE RIESGOS '!$O$39),"")</f>
        <v/>
      </c>
      <c r="V40" s="66" t="str">
        <f>IF(AND('MATRIZ DE RIESGOS '!$Y$34="Baja",'MATRIZ DE RIESGOS '!$AA$34="Moderado"),CONCATENATE("R5C",'MATRIZ DE RIESGOS '!$O$34),"")</f>
        <v/>
      </c>
      <c r="W40" s="67" t="str">
        <f>IF(AND('MATRIZ DE RIESGOS '!$Y$35="Baja",'MATRIZ DE RIESGOS '!$AA$35="Moderado"),CONCATENATE("R5C",'MATRIZ DE RIESGOS '!$O$35),"")</f>
        <v/>
      </c>
      <c r="X40" s="67" t="str">
        <f>IF(AND('MATRIZ DE RIESGOS '!$Y$36="Baja",'MATRIZ DE RIESGOS '!$AA$36="Moderado"),CONCATENATE("R5C",'MATRIZ DE RIESGOS '!$O$36),"")</f>
        <v/>
      </c>
      <c r="Y40" s="67" t="str">
        <f>IF(AND('MATRIZ DE RIESGOS '!$Y$37="Baja",'MATRIZ DE RIESGOS '!$AA$37="Moderado"),CONCATENATE("R5C",'MATRIZ DE RIESGOS '!$O$37),"")</f>
        <v/>
      </c>
      <c r="Z40" s="67" t="str">
        <f>IF(AND('MATRIZ DE RIESGOS '!$Y$38="Baja",'MATRIZ DE RIESGOS '!$AA$38="Moderado"),CONCATENATE("R5C",'MATRIZ DE RIESGOS '!$O$38),"")</f>
        <v/>
      </c>
      <c r="AA40" s="68" t="str">
        <f>IF(AND('MATRIZ DE RIESGOS '!$Y$39="Baja",'MATRIZ DE RIESGOS '!$AA$39="Moderado"),CONCATENATE("R5C",'MATRIZ DE RIESGOS '!$O$39),"")</f>
        <v/>
      </c>
      <c r="AB40" s="51" t="str">
        <f>IF(AND('MATRIZ DE RIESGOS '!$Y$34="Baja",'MATRIZ DE RIESGOS '!$AA$34="Mayor"),CONCATENATE("R5C",'MATRIZ DE RIESGOS '!$O$34),"")</f>
        <v/>
      </c>
      <c r="AC40" s="52" t="str">
        <f>IF(AND('MATRIZ DE RIESGOS '!$Y$35="Baja",'MATRIZ DE RIESGOS '!$AA$35="Mayor"),CONCATENATE("R5C",'MATRIZ DE RIESGOS '!$O$35),"")</f>
        <v/>
      </c>
      <c r="AD40" s="52" t="str">
        <f>IF(AND('MATRIZ DE RIESGOS '!$Y$36="Baja",'MATRIZ DE RIESGOS '!$AA$36="Mayor"),CONCATENATE("R5C",'MATRIZ DE RIESGOS '!$O$36),"")</f>
        <v/>
      </c>
      <c r="AE40" s="52" t="str">
        <f>IF(AND('MATRIZ DE RIESGOS '!$Y$37="Baja",'MATRIZ DE RIESGOS '!$AA$37="Mayor"),CONCATENATE("R5C",'MATRIZ DE RIESGOS '!$O$37),"")</f>
        <v/>
      </c>
      <c r="AF40" s="52" t="str">
        <f>IF(AND('MATRIZ DE RIESGOS '!$Y$38="Baja",'MATRIZ DE RIESGOS '!$AA$38="Mayor"),CONCATENATE("R5C",'MATRIZ DE RIESGOS '!$O$38),"")</f>
        <v/>
      </c>
      <c r="AG40" s="53" t="str">
        <f>IF(AND('MATRIZ DE RIESGOS '!$Y$39="Baja",'MATRIZ DE RIESGOS '!$AA$39="Mayor"),CONCATENATE("R5C",'MATRIZ DE RIESGOS '!$O$39),"")</f>
        <v/>
      </c>
      <c r="AH40" s="54" t="str">
        <f>IF(AND('MATRIZ DE RIESGOS '!$Y$34="Baja",'MATRIZ DE RIESGOS '!$AA$34="Catastrófico"),CONCATENATE("R5C",'MATRIZ DE RIESGOS '!$O$34),"")</f>
        <v/>
      </c>
      <c r="AI40" s="55" t="str">
        <f>IF(AND('MATRIZ DE RIESGOS '!$Y$35="Baja",'MATRIZ DE RIESGOS '!$AA$35="Catastrófico"),CONCATENATE("R5C",'MATRIZ DE RIESGOS '!$O$35),"")</f>
        <v/>
      </c>
      <c r="AJ40" s="55" t="str">
        <f>IF(AND('MATRIZ DE RIESGOS '!$Y$36="Baja",'MATRIZ DE RIESGOS '!$AA$36="Catastrófico"),CONCATENATE("R5C",'MATRIZ DE RIESGOS '!$O$36),"")</f>
        <v/>
      </c>
      <c r="AK40" s="55" t="str">
        <f>IF(AND('MATRIZ DE RIESGOS '!$Y$37="Baja",'MATRIZ DE RIESGOS '!$AA$37="Catastrófico"),CONCATENATE("R5C",'MATRIZ DE RIESGOS '!$O$37),"")</f>
        <v/>
      </c>
      <c r="AL40" s="55" t="str">
        <f>IF(AND('MATRIZ DE RIESGOS '!$Y$38="Baja",'MATRIZ DE RIESGOS '!$AA$38="Catastrófico"),CONCATENATE("R5C",'MATRIZ DE RIESGOS '!$O$38),"")</f>
        <v/>
      </c>
      <c r="AM40" s="56" t="str">
        <f>IF(AND('MATRIZ DE RIESGOS '!$Y$39="Baja",'MATRIZ DE RIESGOS '!$AA$39="Catastrófico"),CONCATENATE("R5C",'MATRIZ DE RIESGOS '!$O$39),"")</f>
        <v/>
      </c>
      <c r="AN40" s="1"/>
      <c r="AO40" s="178"/>
      <c r="AP40" s="147"/>
      <c r="AQ40" s="147"/>
      <c r="AR40" s="147"/>
      <c r="AS40" s="147"/>
      <c r="AT40" s="148"/>
      <c r="AU40" s="1"/>
      <c r="AV40" s="1"/>
      <c r="AW40" s="1"/>
      <c r="AX40" s="1"/>
      <c r="AY40" s="1"/>
      <c r="AZ40" s="1"/>
      <c r="BA40" s="1"/>
      <c r="BB40" s="1"/>
      <c r="BC40" s="1"/>
      <c r="BD40" s="1"/>
      <c r="BE40" s="1"/>
      <c r="BF40" s="1"/>
      <c r="BG40" s="1"/>
      <c r="BH40" s="1"/>
      <c r="BI40" s="1"/>
    </row>
    <row r="41" spans="1:61" ht="15" customHeight="1" x14ac:dyDescent="0.25">
      <c r="A41" s="1"/>
      <c r="B41" s="248"/>
      <c r="C41" s="147"/>
      <c r="D41" s="148"/>
      <c r="E41" s="178"/>
      <c r="F41" s="147"/>
      <c r="G41" s="147"/>
      <c r="H41" s="147"/>
      <c r="I41" s="147"/>
      <c r="J41" s="75" t="str">
        <f>IF(AND('MATRIZ DE RIESGOS '!$Y$40="Baja",'MATRIZ DE RIESGOS '!$AA$40="Leve"),CONCATENATE("R6C",'MATRIZ DE RIESGOS '!$O$40),"")</f>
        <v/>
      </c>
      <c r="K41" s="76" t="str">
        <f>IF(AND('MATRIZ DE RIESGOS '!$Y$41="Baja",'MATRIZ DE RIESGOS '!$AA$41="Leve"),CONCATENATE("R6C",'MATRIZ DE RIESGOS '!$O$41),"")</f>
        <v/>
      </c>
      <c r="L41" s="76" t="str">
        <f>IF(AND('MATRIZ DE RIESGOS '!$Y$42="Baja",'MATRIZ DE RIESGOS '!$AA$42="Leve"),CONCATENATE("R6C",'MATRIZ DE RIESGOS '!$O$42),"")</f>
        <v/>
      </c>
      <c r="M41" s="76" t="str">
        <f>IF(AND('MATRIZ DE RIESGOS '!$Y$43="Baja",'MATRIZ DE RIESGOS '!$AA$43="Leve"),CONCATENATE("R6C",'MATRIZ DE RIESGOS '!$O$43),"")</f>
        <v/>
      </c>
      <c r="N41" s="76" t="str">
        <f>IF(AND('MATRIZ DE RIESGOS '!$Y$44="Baja",'MATRIZ DE RIESGOS '!$AA$44="Leve"),CONCATENATE("R6C",'MATRIZ DE RIESGOS '!$O$44),"")</f>
        <v/>
      </c>
      <c r="O41" s="77" t="str">
        <f>IF(AND('MATRIZ DE RIESGOS '!$Y$45="Baja",'MATRIZ DE RIESGOS '!$AA$45="Leve"),CONCATENATE("R6C",'MATRIZ DE RIESGOS '!$O$45),"")</f>
        <v/>
      </c>
      <c r="P41" s="66" t="str">
        <f>IF(AND('MATRIZ DE RIESGOS '!$Y$40="Baja",'MATRIZ DE RIESGOS '!$AA$40="Menor"),CONCATENATE("R6C",'MATRIZ DE RIESGOS '!$O$40),"")</f>
        <v/>
      </c>
      <c r="Q41" s="67" t="str">
        <f>IF(AND('MATRIZ DE RIESGOS '!$Y$41="Baja",'MATRIZ DE RIESGOS '!$AA$41="Menor"),CONCATENATE("R6C",'MATRIZ DE RIESGOS '!$O$41),"")</f>
        <v/>
      </c>
      <c r="R41" s="67" t="str">
        <f>IF(AND('MATRIZ DE RIESGOS '!$Y$42="Baja",'MATRIZ DE RIESGOS '!$AA$42="Menor"),CONCATENATE("R6C",'MATRIZ DE RIESGOS '!$O$42),"")</f>
        <v/>
      </c>
      <c r="S41" s="67" t="str">
        <f>IF(AND('MATRIZ DE RIESGOS '!$Y$43="Baja",'MATRIZ DE RIESGOS '!$AA$43="Menor"),CONCATENATE("R6C",'MATRIZ DE RIESGOS '!$O$43),"")</f>
        <v/>
      </c>
      <c r="T41" s="67" t="str">
        <f>IF(AND('MATRIZ DE RIESGOS '!$Y$44="Baja",'MATRIZ DE RIESGOS '!$AA$44="Menor"),CONCATENATE("R6C",'MATRIZ DE RIESGOS '!$O$44),"")</f>
        <v/>
      </c>
      <c r="U41" s="68" t="str">
        <f>IF(AND('MATRIZ DE RIESGOS '!$Y$45="Baja",'MATRIZ DE RIESGOS '!$AA$45="Menor"),CONCATENATE("R6C",'MATRIZ DE RIESGOS '!$O$45),"")</f>
        <v/>
      </c>
      <c r="V41" s="66" t="str">
        <f>IF(AND('MATRIZ DE RIESGOS '!$Y$40="Baja",'MATRIZ DE RIESGOS '!$AA$40="Moderado"),CONCATENATE("R6C",'MATRIZ DE RIESGOS '!$O$40),"")</f>
        <v/>
      </c>
      <c r="W41" s="67" t="str">
        <f>IF(AND('MATRIZ DE RIESGOS '!$Y$41="Baja",'MATRIZ DE RIESGOS '!$AA$41="Moderado"),CONCATENATE("R6C",'MATRIZ DE RIESGOS '!$O$41),"")</f>
        <v/>
      </c>
      <c r="X41" s="67" t="str">
        <f>IF(AND('MATRIZ DE RIESGOS '!$Y$42="Baja",'MATRIZ DE RIESGOS '!$AA$42="Moderado"),CONCATENATE("R6C",'MATRIZ DE RIESGOS '!$O$42),"")</f>
        <v/>
      </c>
      <c r="Y41" s="67" t="str">
        <f>IF(AND('MATRIZ DE RIESGOS '!$Y$43="Baja",'MATRIZ DE RIESGOS '!$AA$43="Moderado"),CONCATENATE("R6C",'MATRIZ DE RIESGOS '!$O$43),"")</f>
        <v/>
      </c>
      <c r="Z41" s="67" t="str">
        <f>IF(AND('MATRIZ DE RIESGOS '!$Y$44="Baja",'MATRIZ DE RIESGOS '!$AA$44="Moderado"),CONCATENATE("R6C",'MATRIZ DE RIESGOS '!$O$44),"")</f>
        <v/>
      </c>
      <c r="AA41" s="68" t="str">
        <f>IF(AND('MATRIZ DE RIESGOS '!$Y$45="Baja",'MATRIZ DE RIESGOS '!$AA$45="Moderado"),CONCATENATE("R6C",'MATRIZ DE RIESGOS '!$O$45),"")</f>
        <v/>
      </c>
      <c r="AB41" s="51" t="str">
        <f>IF(AND('MATRIZ DE RIESGOS '!$Y$40="Baja",'MATRIZ DE RIESGOS '!$AA$40="Mayor"),CONCATENATE("R6C",'MATRIZ DE RIESGOS '!$O$40),"")</f>
        <v/>
      </c>
      <c r="AC41" s="52" t="str">
        <f>IF(AND('MATRIZ DE RIESGOS '!$Y$41="Baja",'MATRIZ DE RIESGOS '!$AA$41="Mayor"),CONCATENATE("R6C",'MATRIZ DE RIESGOS '!$O$41),"")</f>
        <v/>
      </c>
      <c r="AD41" s="52" t="str">
        <f>IF(AND('MATRIZ DE RIESGOS '!$Y$42="Baja",'MATRIZ DE RIESGOS '!$AA$42="Mayor"),CONCATENATE("R6C",'MATRIZ DE RIESGOS '!$O$42),"")</f>
        <v/>
      </c>
      <c r="AE41" s="52" t="str">
        <f>IF(AND('MATRIZ DE RIESGOS '!$Y$43="Baja",'MATRIZ DE RIESGOS '!$AA$43="Mayor"),CONCATENATE("R6C",'MATRIZ DE RIESGOS '!$O$43),"")</f>
        <v/>
      </c>
      <c r="AF41" s="52" t="str">
        <f>IF(AND('MATRIZ DE RIESGOS '!$Y$44="Baja",'MATRIZ DE RIESGOS '!$AA$44="Mayor"),CONCATENATE("R6C",'MATRIZ DE RIESGOS '!$O$44),"")</f>
        <v/>
      </c>
      <c r="AG41" s="53" t="str">
        <f>IF(AND('MATRIZ DE RIESGOS '!$Y$45="Baja",'MATRIZ DE RIESGOS '!$AA$45="Mayor"),CONCATENATE("R6C",'MATRIZ DE RIESGOS '!$O$45),"")</f>
        <v/>
      </c>
      <c r="AH41" s="54" t="str">
        <f>IF(AND('MATRIZ DE RIESGOS '!$Y$40="Baja",'MATRIZ DE RIESGOS '!$AA$40="Catastrófico"),CONCATENATE("R6C",'MATRIZ DE RIESGOS '!$O$40),"")</f>
        <v/>
      </c>
      <c r="AI41" s="55" t="str">
        <f>IF(AND('MATRIZ DE RIESGOS '!$Y$41="Baja",'MATRIZ DE RIESGOS '!$AA$41="Catastrófico"),CONCATENATE("R6C",'MATRIZ DE RIESGOS '!$O$41),"")</f>
        <v/>
      </c>
      <c r="AJ41" s="55" t="str">
        <f>IF(AND('MATRIZ DE RIESGOS '!$Y$42="Baja",'MATRIZ DE RIESGOS '!$AA$42="Catastrófico"),CONCATENATE("R6C",'MATRIZ DE RIESGOS '!$O$42),"")</f>
        <v/>
      </c>
      <c r="AK41" s="55" t="str">
        <f>IF(AND('MATRIZ DE RIESGOS '!$Y$43="Baja",'MATRIZ DE RIESGOS '!$AA$43="Catastrófico"),CONCATENATE("R6C",'MATRIZ DE RIESGOS '!$O$43),"")</f>
        <v/>
      </c>
      <c r="AL41" s="55" t="str">
        <f>IF(AND('MATRIZ DE RIESGOS '!$Y$44="Baja",'MATRIZ DE RIESGOS '!$AA$44="Catastrófico"),CONCATENATE("R6C",'MATRIZ DE RIESGOS '!$O$44),"")</f>
        <v/>
      </c>
      <c r="AM41" s="56" t="str">
        <f>IF(AND('MATRIZ DE RIESGOS '!$Y$45="Baja",'MATRIZ DE RIESGOS '!$AA$45="Catastrófico"),CONCATENATE("R6C",'MATRIZ DE RIESGOS '!$O$45),"")</f>
        <v/>
      </c>
      <c r="AN41" s="1"/>
      <c r="AO41" s="178"/>
      <c r="AP41" s="147"/>
      <c r="AQ41" s="147"/>
      <c r="AR41" s="147"/>
      <c r="AS41" s="147"/>
      <c r="AT41" s="148"/>
      <c r="AU41" s="1"/>
      <c r="AV41" s="1"/>
      <c r="AW41" s="1"/>
      <c r="AX41" s="1"/>
      <c r="AY41" s="1"/>
      <c r="AZ41" s="1"/>
      <c r="BA41" s="1"/>
      <c r="BB41" s="1"/>
      <c r="BC41" s="1"/>
      <c r="BD41" s="1"/>
      <c r="BE41" s="1"/>
      <c r="BF41" s="1"/>
      <c r="BG41" s="1"/>
      <c r="BH41" s="1"/>
      <c r="BI41" s="1"/>
    </row>
    <row r="42" spans="1:61" ht="15" customHeight="1" x14ac:dyDescent="0.25">
      <c r="A42" s="1"/>
      <c r="B42" s="248"/>
      <c r="C42" s="147"/>
      <c r="D42" s="148"/>
      <c r="E42" s="178"/>
      <c r="F42" s="147"/>
      <c r="G42" s="147"/>
      <c r="H42" s="147"/>
      <c r="I42" s="147"/>
      <c r="J42" s="75" t="str">
        <f>IF(AND('MATRIZ DE RIESGOS '!$Y$46="Baja",'MATRIZ DE RIESGOS '!$AA$46="Leve"),CONCATENATE("R7C",'MATRIZ DE RIESGOS '!$O$46),"")</f>
        <v/>
      </c>
      <c r="K42" s="76" t="str">
        <f>IF(AND('MATRIZ DE RIESGOS '!$Y$47="Baja",'MATRIZ DE RIESGOS '!$AA$47="Leve"),CONCATENATE("R7C",'MATRIZ DE RIESGOS '!$O$47),"")</f>
        <v/>
      </c>
      <c r="L42" s="76" t="str">
        <f>IF(AND('MATRIZ DE RIESGOS '!$Y$48="Baja",'MATRIZ DE RIESGOS '!$AA$48="Leve"),CONCATENATE("R7C",'MATRIZ DE RIESGOS '!$O$48),"")</f>
        <v/>
      </c>
      <c r="M42" s="76" t="str">
        <f>IF(AND('MATRIZ DE RIESGOS '!$Y$49="Baja",'MATRIZ DE RIESGOS '!$AA$49="Leve"),CONCATENATE("R7C",'MATRIZ DE RIESGOS '!$O$49),"")</f>
        <v/>
      </c>
      <c r="N42" s="76" t="str">
        <f>IF(AND('MATRIZ DE RIESGOS '!$Y$50="Baja",'MATRIZ DE RIESGOS '!$AA$50="Leve"),CONCATENATE("R7C",'MATRIZ DE RIESGOS '!$O$50),"")</f>
        <v/>
      </c>
      <c r="O42" s="77" t="str">
        <f>IF(AND('MATRIZ DE RIESGOS '!$Y$51="Baja",'MATRIZ DE RIESGOS '!$AA$51="Leve"),CONCATENATE("R7C",'MATRIZ DE RIESGOS '!$O$51),"")</f>
        <v/>
      </c>
      <c r="P42" s="66" t="str">
        <f>IF(AND('MATRIZ DE RIESGOS '!$Y$46="Baja",'MATRIZ DE RIESGOS '!$AA$46="Menor"),CONCATENATE("R7C",'MATRIZ DE RIESGOS '!$O$46),"")</f>
        <v/>
      </c>
      <c r="Q42" s="67" t="str">
        <f>IF(AND('MATRIZ DE RIESGOS '!$Y$47="Baja",'MATRIZ DE RIESGOS '!$AA$47="Menor"),CONCATENATE("R7C",'MATRIZ DE RIESGOS '!$O$47),"")</f>
        <v/>
      </c>
      <c r="R42" s="67" t="str">
        <f>IF(AND('MATRIZ DE RIESGOS '!$Y$48="Baja",'MATRIZ DE RIESGOS '!$AA$48="Menor"),CONCATENATE("R7C",'MATRIZ DE RIESGOS '!$O$48),"")</f>
        <v/>
      </c>
      <c r="S42" s="67" t="str">
        <f>IF(AND('MATRIZ DE RIESGOS '!$Y$49="Baja",'MATRIZ DE RIESGOS '!$AA$49="Menor"),CONCATENATE("R7C",'MATRIZ DE RIESGOS '!$O$49),"")</f>
        <v/>
      </c>
      <c r="T42" s="67" t="str">
        <f>IF(AND('MATRIZ DE RIESGOS '!$Y$50="Baja",'MATRIZ DE RIESGOS '!$AA$50="Menor"),CONCATENATE("R7C",'MATRIZ DE RIESGOS '!$O$50),"")</f>
        <v/>
      </c>
      <c r="U42" s="68" t="str">
        <f>IF(AND('MATRIZ DE RIESGOS '!$Y$51="Baja",'MATRIZ DE RIESGOS '!$AA$51="Menor"),CONCATENATE("R7C",'MATRIZ DE RIESGOS '!$O$51),"")</f>
        <v/>
      </c>
      <c r="V42" s="66" t="str">
        <f>IF(AND('MATRIZ DE RIESGOS '!$Y$46="Baja",'MATRIZ DE RIESGOS '!$AA$46="Moderado"),CONCATENATE("R7C",'MATRIZ DE RIESGOS '!$O$46),"")</f>
        <v/>
      </c>
      <c r="W42" s="67" t="str">
        <f>IF(AND('MATRIZ DE RIESGOS '!$Y$47="Baja",'MATRIZ DE RIESGOS '!$AA$47="Moderado"),CONCATENATE("R7C",'MATRIZ DE RIESGOS '!$O$47),"")</f>
        <v/>
      </c>
      <c r="X42" s="67" t="str">
        <f>IF(AND('MATRIZ DE RIESGOS '!$Y$48="Baja",'MATRIZ DE RIESGOS '!$AA$48="Moderado"),CONCATENATE("R7C",'MATRIZ DE RIESGOS '!$O$48),"")</f>
        <v/>
      </c>
      <c r="Y42" s="67" t="str">
        <f>IF(AND('MATRIZ DE RIESGOS '!$Y$49="Baja",'MATRIZ DE RIESGOS '!$AA$49="Moderado"),CONCATENATE("R7C",'MATRIZ DE RIESGOS '!$O$49),"")</f>
        <v/>
      </c>
      <c r="Z42" s="67" t="str">
        <f>IF(AND('MATRIZ DE RIESGOS '!$Y$50="Baja",'MATRIZ DE RIESGOS '!$AA$50="Moderado"),CONCATENATE("R7C",'MATRIZ DE RIESGOS '!$O$50),"")</f>
        <v/>
      </c>
      <c r="AA42" s="68" t="str">
        <f>IF(AND('MATRIZ DE RIESGOS '!$Y$51="Baja",'MATRIZ DE RIESGOS '!$AA$51="Moderado"),CONCATENATE("R7C",'MATRIZ DE RIESGOS '!$O$51),"")</f>
        <v/>
      </c>
      <c r="AB42" s="51" t="str">
        <f>IF(AND('MATRIZ DE RIESGOS '!$Y$46="Baja",'MATRIZ DE RIESGOS '!$AA$46="Mayor"),CONCATENATE("R7C",'MATRIZ DE RIESGOS '!$O$46),"")</f>
        <v/>
      </c>
      <c r="AC42" s="52" t="str">
        <f>IF(AND('MATRIZ DE RIESGOS '!$Y$47="Baja",'MATRIZ DE RIESGOS '!$AA$47="Mayor"),CONCATENATE("R7C",'MATRIZ DE RIESGOS '!$O$47),"")</f>
        <v/>
      </c>
      <c r="AD42" s="52" t="str">
        <f>IF(AND('MATRIZ DE RIESGOS '!$Y$48="Baja",'MATRIZ DE RIESGOS '!$AA$48="Mayor"),CONCATENATE("R7C",'MATRIZ DE RIESGOS '!$O$48),"")</f>
        <v/>
      </c>
      <c r="AE42" s="52" t="str">
        <f>IF(AND('MATRIZ DE RIESGOS '!$Y$49="Baja",'MATRIZ DE RIESGOS '!$AA$49="Mayor"),CONCATENATE("R7C",'MATRIZ DE RIESGOS '!$O$49),"")</f>
        <v/>
      </c>
      <c r="AF42" s="52" t="str">
        <f>IF(AND('MATRIZ DE RIESGOS '!$Y$50="Baja",'MATRIZ DE RIESGOS '!$AA$50="Mayor"),CONCATENATE("R7C",'MATRIZ DE RIESGOS '!$O$50),"")</f>
        <v/>
      </c>
      <c r="AG42" s="53" t="str">
        <f>IF(AND('MATRIZ DE RIESGOS '!$Y$51="Baja",'MATRIZ DE RIESGOS '!$AA$51="Mayor"),CONCATENATE("R7C",'MATRIZ DE RIESGOS '!$O$51),"")</f>
        <v/>
      </c>
      <c r="AH42" s="54" t="str">
        <f>IF(AND('MATRIZ DE RIESGOS '!$Y$46="Baja",'MATRIZ DE RIESGOS '!$AA$46="Catastrófico"),CONCATENATE("R7C",'MATRIZ DE RIESGOS '!$O$46),"")</f>
        <v/>
      </c>
      <c r="AI42" s="55" t="str">
        <f>IF(AND('MATRIZ DE RIESGOS '!$Y$47="Baja",'MATRIZ DE RIESGOS '!$AA$47="Catastrófico"),CONCATENATE("R7C",'MATRIZ DE RIESGOS '!$O$47),"")</f>
        <v/>
      </c>
      <c r="AJ42" s="55" t="str">
        <f>IF(AND('MATRIZ DE RIESGOS '!$Y$48="Baja",'MATRIZ DE RIESGOS '!$AA$48="Catastrófico"),CONCATENATE("R7C",'MATRIZ DE RIESGOS '!$O$48),"")</f>
        <v/>
      </c>
      <c r="AK42" s="55" t="str">
        <f>IF(AND('MATRIZ DE RIESGOS '!$Y$49="Baja",'MATRIZ DE RIESGOS '!$AA$49="Catastrófico"),CONCATENATE("R7C",'MATRIZ DE RIESGOS '!$O$49),"")</f>
        <v/>
      </c>
      <c r="AL42" s="55" t="str">
        <f>IF(AND('MATRIZ DE RIESGOS '!$Y$50="Baja",'MATRIZ DE RIESGOS '!$AA$50="Catastrófico"),CONCATENATE("R7C",'MATRIZ DE RIESGOS '!$O$50),"")</f>
        <v/>
      </c>
      <c r="AM42" s="56" t="str">
        <f>IF(AND('MATRIZ DE RIESGOS '!$Y$51="Baja",'MATRIZ DE RIESGOS '!$AA$51="Catastrófico"),CONCATENATE("R7C",'MATRIZ DE RIESGOS '!$O$51),"")</f>
        <v/>
      </c>
      <c r="AN42" s="1"/>
      <c r="AO42" s="178"/>
      <c r="AP42" s="147"/>
      <c r="AQ42" s="147"/>
      <c r="AR42" s="147"/>
      <c r="AS42" s="147"/>
      <c r="AT42" s="148"/>
      <c r="AU42" s="1"/>
      <c r="AV42" s="1"/>
      <c r="AW42" s="1"/>
      <c r="AX42" s="1"/>
      <c r="AY42" s="1"/>
      <c r="AZ42" s="1"/>
      <c r="BA42" s="1"/>
      <c r="BB42" s="1"/>
      <c r="BC42" s="1"/>
      <c r="BD42" s="1"/>
      <c r="BE42" s="1"/>
      <c r="BF42" s="1"/>
      <c r="BG42" s="1"/>
      <c r="BH42" s="1"/>
      <c r="BI42" s="1"/>
    </row>
    <row r="43" spans="1:61" ht="15" customHeight="1" x14ac:dyDescent="0.25">
      <c r="A43" s="1"/>
      <c r="B43" s="248"/>
      <c r="C43" s="147"/>
      <c r="D43" s="148"/>
      <c r="E43" s="178"/>
      <c r="F43" s="147"/>
      <c r="G43" s="147"/>
      <c r="H43" s="147"/>
      <c r="I43" s="147"/>
      <c r="J43" s="75" t="str">
        <f>IF(AND('MATRIZ DE RIESGOS '!$Y$52="Baja",'MATRIZ DE RIESGOS '!$AA$52="Leve"),CONCATENATE("R8C",'MATRIZ DE RIESGOS '!$O$52),"")</f>
        <v/>
      </c>
      <c r="K43" s="76" t="str">
        <f>IF(AND('MATRIZ DE RIESGOS '!$Y$53="Baja",'MATRIZ DE RIESGOS '!$AA$53="Leve"),CONCATENATE("R8C",'MATRIZ DE RIESGOS '!$O$53),"")</f>
        <v/>
      </c>
      <c r="L43" s="76" t="str">
        <f>IF(AND('MATRIZ DE RIESGOS '!$Y$54="Baja",'MATRIZ DE RIESGOS '!$AA$54="Leve"),CONCATENATE("R8C",'MATRIZ DE RIESGOS '!$O$54),"")</f>
        <v/>
      </c>
      <c r="M43" s="76" t="str">
        <f>IF(AND('MATRIZ DE RIESGOS '!$Y$55="Baja",'MATRIZ DE RIESGOS '!$AA$55="Leve"),CONCATENATE("R8C",'MATRIZ DE RIESGOS '!$O$55),"")</f>
        <v/>
      </c>
      <c r="N43" s="76" t="str">
        <f>IF(AND('MATRIZ DE RIESGOS '!$Y$56="Baja",'MATRIZ DE RIESGOS '!$AA$56="Leve"),CONCATENATE("R8C",'MATRIZ DE RIESGOS '!$O$56),"")</f>
        <v/>
      </c>
      <c r="O43" s="77" t="str">
        <f>IF(AND('MATRIZ DE RIESGOS '!$Y$57="Baja",'MATRIZ DE RIESGOS '!$AA$57="Leve"),CONCATENATE("R8C",'MATRIZ DE RIESGOS '!$O$57),"")</f>
        <v/>
      </c>
      <c r="P43" s="66" t="str">
        <f>IF(AND('MATRIZ DE RIESGOS '!$Y$52="Baja",'MATRIZ DE RIESGOS '!$AA$52="Menor"),CONCATENATE("R8C",'MATRIZ DE RIESGOS '!$O$52),"")</f>
        <v/>
      </c>
      <c r="Q43" s="67" t="str">
        <f>IF(AND('MATRIZ DE RIESGOS '!$Y$53="Baja",'MATRIZ DE RIESGOS '!$AA$53="Menor"),CONCATENATE("R8C",'MATRIZ DE RIESGOS '!$O$53),"")</f>
        <v/>
      </c>
      <c r="R43" s="67" t="str">
        <f>IF(AND('MATRIZ DE RIESGOS '!$Y$54="Baja",'MATRIZ DE RIESGOS '!$AA$54="Menor"),CONCATENATE("R8C",'MATRIZ DE RIESGOS '!$O$54),"")</f>
        <v/>
      </c>
      <c r="S43" s="67" t="str">
        <f>IF(AND('MATRIZ DE RIESGOS '!$Y$55="Baja",'MATRIZ DE RIESGOS '!$AA$55="Menor"),CONCATENATE("R8C",'MATRIZ DE RIESGOS '!$O$55),"")</f>
        <v/>
      </c>
      <c r="T43" s="67" t="str">
        <f>IF(AND('MATRIZ DE RIESGOS '!$Y$56="Baja",'MATRIZ DE RIESGOS '!$AA$56="Menor"),CONCATENATE("R8C",'MATRIZ DE RIESGOS '!$O$56),"")</f>
        <v/>
      </c>
      <c r="U43" s="68" t="str">
        <f>IF(AND('MATRIZ DE RIESGOS '!$Y$57="Baja",'MATRIZ DE RIESGOS '!$AA$57="Menor"),CONCATENATE("R8C",'MATRIZ DE RIESGOS '!$O$57),"")</f>
        <v/>
      </c>
      <c r="V43" s="66" t="str">
        <f>IF(AND('MATRIZ DE RIESGOS '!$Y$52="Baja",'MATRIZ DE RIESGOS '!$AA$52="Moderado"),CONCATENATE("R8C",'MATRIZ DE RIESGOS '!$O$52),"")</f>
        <v/>
      </c>
      <c r="W43" s="67" t="str">
        <f>IF(AND('MATRIZ DE RIESGOS '!$Y$53="Baja",'MATRIZ DE RIESGOS '!$AA$53="Moderado"),CONCATENATE("R8C",'MATRIZ DE RIESGOS '!$O$53),"")</f>
        <v/>
      </c>
      <c r="X43" s="67" t="str">
        <f>IF(AND('MATRIZ DE RIESGOS '!$Y$54="Baja",'MATRIZ DE RIESGOS '!$AA$54="Moderado"),CONCATENATE("R8C",'MATRIZ DE RIESGOS '!$O$54),"")</f>
        <v/>
      </c>
      <c r="Y43" s="67" t="str">
        <f>IF(AND('MATRIZ DE RIESGOS '!$Y$55="Baja",'MATRIZ DE RIESGOS '!$AA$55="Moderado"),CONCATENATE("R8C",'MATRIZ DE RIESGOS '!$O$55),"")</f>
        <v/>
      </c>
      <c r="Z43" s="67" t="str">
        <f>IF(AND('MATRIZ DE RIESGOS '!$Y$56="Baja",'MATRIZ DE RIESGOS '!$AA$56="Moderado"),CONCATENATE("R8C",'MATRIZ DE RIESGOS '!$O$56),"")</f>
        <v/>
      </c>
      <c r="AA43" s="68" t="str">
        <f>IF(AND('MATRIZ DE RIESGOS '!$Y$57="Baja",'MATRIZ DE RIESGOS '!$AA$57="Moderado"),CONCATENATE("R8C",'MATRIZ DE RIESGOS '!$O$57),"")</f>
        <v/>
      </c>
      <c r="AB43" s="51" t="str">
        <f>IF(AND('MATRIZ DE RIESGOS '!$Y$52="Baja",'MATRIZ DE RIESGOS '!$AA$52="Mayor"),CONCATENATE("R8C",'MATRIZ DE RIESGOS '!$O$52),"")</f>
        <v/>
      </c>
      <c r="AC43" s="52" t="str">
        <f>IF(AND('MATRIZ DE RIESGOS '!$Y$53="Baja",'MATRIZ DE RIESGOS '!$AA$53="Mayor"),CONCATENATE("R8C",'MATRIZ DE RIESGOS '!$O$53),"")</f>
        <v/>
      </c>
      <c r="AD43" s="52" t="str">
        <f>IF(AND('MATRIZ DE RIESGOS '!$Y$54="Baja",'MATRIZ DE RIESGOS '!$AA$54="Mayor"),CONCATENATE("R8C",'MATRIZ DE RIESGOS '!$O$54),"")</f>
        <v/>
      </c>
      <c r="AE43" s="52" t="str">
        <f>IF(AND('MATRIZ DE RIESGOS '!$Y$55="Baja",'MATRIZ DE RIESGOS '!$AA$55="Mayor"),CONCATENATE("R8C",'MATRIZ DE RIESGOS '!$O$55),"")</f>
        <v/>
      </c>
      <c r="AF43" s="52" t="str">
        <f>IF(AND('MATRIZ DE RIESGOS '!$Y$56="Baja",'MATRIZ DE RIESGOS '!$AA$56="Mayor"),CONCATENATE("R8C",'MATRIZ DE RIESGOS '!$O$56),"")</f>
        <v/>
      </c>
      <c r="AG43" s="53" t="str">
        <f>IF(AND('MATRIZ DE RIESGOS '!$Y$57="Baja",'MATRIZ DE RIESGOS '!$AA$57="Mayor"),CONCATENATE("R8C",'MATRIZ DE RIESGOS '!$O$57),"")</f>
        <v/>
      </c>
      <c r="AH43" s="54" t="str">
        <f>IF(AND('MATRIZ DE RIESGOS '!$Y$52="Baja",'MATRIZ DE RIESGOS '!$AA$52="Catastrófico"),CONCATENATE("R8C",'MATRIZ DE RIESGOS '!$O$52),"")</f>
        <v/>
      </c>
      <c r="AI43" s="55" t="str">
        <f>IF(AND('MATRIZ DE RIESGOS '!$Y$53="Baja",'MATRIZ DE RIESGOS '!$AA$53="Catastrófico"),CONCATENATE("R8C",'MATRIZ DE RIESGOS '!$O$53),"")</f>
        <v/>
      </c>
      <c r="AJ43" s="55" t="str">
        <f>IF(AND('MATRIZ DE RIESGOS '!$Y$54="Baja",'MATRIZ DE RIESGOS '!$AA$54="Catastrófico"),CONCATENATE("R8C",'MATRIZ DE RIESGOS '!$O$54),"")</f>
        <v/>
      </c>
      <c r="AK43" s="55" t="str">
        <f>IF(AND('MATRIZ DE RIESGOS '!$Y$55="Baja",'MATRIZ DE RIESGOS '!$AA$55="Catastrófico"),CONCATENATE("R8C",'MATRIZ DE RIESGOS '!$O$55),"")</f>
        <v/>
      </c>
      <c r="AL43" s="55" t="str">
        <f>IF(AND('MATRIZ DE RIESGOS '!$Y$56="Baja",'MATRIZ DE RIESGOS '!$AA$56="Catastrófico"),CONCATENATE("R8C",'MATRIZ DE RIESGOS '!$O$56),"")</f>
        <v/>
      </c>
      <c r="AM43" s="56" t="str">
        <f>IF(AND('MATRIZ DE RIESGOS '!$Y$57="Baja",'MATRIZ DE RIESGOS '!$AA$57="Catastrófico"),CONCATENATE("R8C",'MATRIZ DE RIESGOS '!$O$57),"")</f>
        <v/>
      </c>
      <c r="AN43" s="1"/>
      <c r="AO43" s="178"/>
      <c r="AP43" s="147"/>
      <c r="AQ43" s="147"/>
      <c r="AR43" s="147"/>
      <c r="AS43" s="147"/>
      <c r="AT43" s="148"/>
      <c r="AU43" s="1"/>
      <c r="AV43" s="1"/>
      <c r="AW43" s="1"/>
      <c r="AX43" s="1"/>
      <c r="AY43" s="1"/>
      <c r="AZ43" s="1"/>
      <c r="BA43" s="1"/>
      <c r="BB43" s="1"/>
      <c r="BC43" s="1"/>
      <c r="BD43" s="1"/>
      <c r="BE43" s="1"/>
      <c r="BF43" s="1"/>
      <c r="BG43" s="1"/>
      <c r="BH43" s="1"/>
      <c r="BI43" s="1"/>
    </row>
    <row r="44" spans="1:61" ht="15" customHeight="1" x14ac:dyDescent="0.25">
      <c r="A44" s="1"/>
      <c r="B44" s="248"/>
      <c r="C44" s="147"/>
      <c r="D44" s="148"/>
      <c r="E44" s="178"/>
      <c r="F44" s="147"/>
      <c r="G44" s="147"/>
      <c r="H44" s="147"/>
      <c r="I44" s="147"/>
      <c r="J44" s="75" t="str">
        <f>IF(AND('MATRIZ DE RIESGOS '!$Y$58="Baja",'MATRIZ DE RIESGOS '!$AA$58="Leve"),CONCATENATE("R9C",'MATRIZ DE RIESGOS '!$O$58),"")</f>
        <v/>
      </c>
      <c r="K44" s="76" t="str">
        <f>IF(AND('MATRIZ DE RIESGOS '!$Y$59="Baja",'MATRIZ DE RIESGOS '!$AA$59="Leve"),CONCATENATE("R9C",'MATRIZ DE RIESGOS '!$O$59),"")</f>
        <v/>
      </c>
      <c r="L44" s="76" t="str">
        <f>IF(AND('MATRIZ DE RIESGOS '!$Y$60="Baja",'MATRIZ DE RIESGOS '!$AA$60="Leve"),CONCATENATE("R9C",'MATRIZ DE RIESGOS '!$O$60),"")</f>
        <v/>
      </c>
      <c r="M44" s="76" t="str">
        <f>IF(AND('MATRIZ DE RIESGOS '!$Y$61="Baja",'MATRIZ DE RIESGOS '!$AA$61="Leve"),CONCATENATE("R9C",'MATRIZ DE RIESGOS '!$O$61),"")</f>
        <v/>
      </c>
      <c r="N44" s="76" t="str">
        <f>IF(AND('MATRIZ DE RIESGOS '!$Y$62="Baja",'MATRIZ DE RIESGOS '!$AA$62="Leve"),CONCATENATE("R9C",'MATRIZ DE RIESGOS '!$O$62),"")</f>
        <v/>
      </c>
      <c r="O44" s="77" t="str">
        <f>IF(AND('MATRIZ DE RIESGOS '!$Y$63="Baja",'MATRIZ DE RIESGOS '!$AA$63="Leve"),CONCATENATE("R9C",'MATRIZ DE RIESGOS '!$O$63),"")</f>
        <v/>
      </c>
      <c r="P44" s="66" t="str">
        <f>IF(AND('MATRIZ DE RIESGOS '!$Y$58="Baja",'MATRIZ DE RIESGOS '!$AA$58="Menor"),CONCATENATE("R9C",'MATRIZ DE RIESGOS '!$O$58),"")</f>
        <v/>
      </c>
      <c r="Q44" s="67" t="str">
        <f>IF(AND('MATRIZ DE RIESGOS '!$Y$59="Baja",'MATRIZ DE RIESGOS '!$AA$59="Menor"),CONCATENATE("R9C",'MATRIZ DE RIESGOS '!$O$59),"")</f>
        <v/>
      </c>
      <c r="R44" s="67" t="str">
        <f>IF(AND('MATRIZ DE RIESGOS '!$Y$60="Baja",'MATRIZ DE RIESGOS '!$AA$60="Menor"),CONCATENATE("R9C",'MATRIZ DE RIESGOS '!$O$60),"")</f>
        <v/>
      </c>
      <c r="S44" s="67" t="str">
        <f>IF(AND('MATRIZ DE RIESGOS '!$Y$61="Baja",'MATRIZ DE RIESGOS '!$AA$61="Menor"),CONCATENATE("R9C",'MATRIZ DE RIESGOS '!$O$61),"")</f>
        <v/>
      </c>
      <c r="T44" s="67" t="str">
        <f>IF(AND('MATRIZ DE RIESGOS '!$Y$62="Baja",'MATRIZ DE RIESGOS '!$AA$62="Menor"),CONCATENATE("R9C",'MATRIZ DE RIESGOS '!$O$62),"")</f>
        <v/>
      </c>
      <c r="U44" s="68" t="str">
        <f>IF(AND('MATRIZ DE RIESGOS '!$Y$63="Baja",'MATRIZ DE RIESGOS '!$AA$63="Menor"),CONCATENATE("R9C",'MATRIZ DE RIESGOS '!$O$63),"")</f>
        <v/>
      </c>
      <c r="V44" s="66" t="str">
        <f>IF(AND('MATRIZ DE RIESGOS '!$Y$58="Baja",'MATRIZ DE RIESGOS '!$AA$58="Moderado"),CONCATENATE("R9C",'MATRIZ DE RIESGOS '!$O$58),"")</f>
        <v/>
      </c>
      <c r="W44" s="67" t="str">
        <f>IF(AND('MATRIZ DE RIESGOS '!$Y$59="Baja",'MATRIZ DE RIESGOS '!$AA$59="Moderado"),CONCATENATE("R9C",'MATRIZ DE RIESGOS '!$O$59),"")</f>
        <v/>
      </c>
      <c r="X44" s="67" t="str">
        <f>IF(AND('MATRIZ DE RIESGOS '!$Y$60="Baja",'MATRIZ DE RIESGOS '!$AA$60="Moderado"),CONCATENATE("R9C",'MATRIZ DE RIESGOS '!$O$60),"")</f>
        <v/>
      </c>
      <c r="Y44" s="67" t="str">
        <f>IF(AND('MATRIZ DE RIESGOS '!$Y$61="Baja",'MATRIZ DE RIESGOS '!$AA$61="Moderado"),CONCATENATE("R9C",'MATRIZ DE RIESGOS '!$O$61),"")</f>
        <v/>
      </c>
      <c r="Z44" s="67" t="str">
        <f>IF(AND('MATRIZ DE RIESGOS '!$Y$62="Baja",'MATRIZ DE RIESGOS '!$AA$62="Moderado"),CONCATENATE("R9C",'MATRIZ DE RIESGOS '!$O$62),"")</f>
        <v/>
      </c>
      <c r="AA44" s="68" t="str">
        <f>IF(AND('MATRIZ DE RIESGOS '!$Y$63="Baja",'MATRIZ DE RIESGOS '!$AA$63="Moderado"),CONCATENATE("R9C",'MATRIZ DE RIESGOS '!$O$63),"")</f>
        <v/>
      </c>
      <c r="AB44" s="51" t="str">
        <f>IF(AND('MATRIZ DE RIESGOS '!$Y$58="Baja",'MATRIZ DE RIESGOS '!$AA$58="Mayor"),CONCATENATE("R9C",'MATRIZ DE RIESGOS '!$O$58),"")</f>
        <v/>
      </c>
      <c r="AC44" s="52" t="str">
        <f>IF(AND('MATRIZ DE RIESGOS '!$Y$59="Baja",'MATRIZ DE RIESGOS '!$AA$59="Mayor"),CONCATENATE("R9C",'MATRIZ DE RIESGOS '!$O$59),"")</f>
        <v/>
      </c>
      <c r="AD44" s="52" t="str">
        <f>IF(AND('MATRIZ DE RIESGOS '!$Y$60="Baja",'MATRIZ DE RIESGOS '!$AA$60="Mayor"),CONCATENATE("R9C",'MATRIZ DE RIESGOS '!$O$60),"")</f>
        <v/>
      </c>
      <c r="AE44" s="52" t="str">
        <f>IF(AND('MATRIZ DE RIESGOS '!$Y$61="Baja",'MATRIZ DE RIESGOS '!$AA$61="Mayor"),CONCATENATE("R9C",'MATRIZ DE RIESGOS '!$O$61),"")</f>
        <v/>
      </c>
      <c r="AF44" s="52" t="str">
        <f>IF(AND('MATRIZ DE RIESGOS '!$Y$62="Baja",'MATRIZ DE RIESGOS '!$AA$62="Mayor"),CONCATENATE("R9C",'MATRIZ DE RIESGOS '!$O$62),"")</f>
        <v/>
      </c>
      <c r="AG44" s="53" t="str">
        <f>IF(AND('MATRIZ DE RIESGOS '!$Y$63="Baja",'MATRIZ DE RIESGOS '!$AA$63="Mayor"),CONCATENATE("R9C",'MATRIZ DE RIESGOS '!$O$63),"")</f>
        <v/>
      </c>
      <c r="AH44" s="54" t="str">
        <f>IF(AND('MATRIZ DE RIESGOS '!$Y$58="Baja",'MATRIZ DE RIESGOS '!$AA$58="Catastrófico"),CONCATENATE("R9C",'MATRIZ DE RIESGOS '!$O$58),"")</f>
        <v/>
      </c>
      <c r="AI44" s="55" t="str">
        <f>IF(AND('MATRIZ DE RIESGOS '!$Y$59="Baja",'MATRIZ DE RIESGOS '!$AA$59="Catastrófico"),CONCATENATE("R9C",'MATRIZ DE RIESGOS '!$O$59),"")</f>
        <v/>
      </c>
      <c r="AJ44" s="55" t="str">
        <f>IF(AND('MATRIZ DE RIESGOS '!$Y$60="Baja",'MATRIZ DE RIESGOS '!$AA$60="Catastrófico"),CONCATENATE("R9C",'MATRIZ DE RIESGOS '!$O$60),"")</f>
        <v/>
      </c>
      <c r="AK44" s="55" t="str">
        <f>IF(AND('MATRIZ DE RIESGOS '!$Y$61="Baja",'MATRIZ DE RIESGOS '!$AA$61="Catastrófico"),CONCATENATE("R9C",'MATRIZ DE RIESGOS '!$O$61),"")</f>
        <v/>
      </c>
      <c r="AL44" s="55" t="str">
        <f>IF(AND('MATRIZ DE RIESGOS '!$Y$62="Baja",'MATRIZ DE RIESGOS '!$AA$62="Catastrófico"),CONCATENATE("R9C",'MATRIZ DE RIESGOS '!$O$62),"")</f>
        <v/>
      </c>
      <c r="AM44" s="56" t="str">
        <f>IF(AND('MATRIZ DE RIESGOS '!$Y$63="Baja",'MATRIZ DE RIESGOS '!$AA$63="Catastrófico"),CONCATENATE("R9C",'MATRIZ DE RIESGOS '!$O$63),"")</f>
        <v/>
      </c>
      <c r="AN44" s="1"/>
      <c r="AO44" s="178"/>
      <c r="AP44" s="147"/>
      <c r="AQ44" s="147"/>
      <c r="AR44" s="147"/>
      <c r="AS44" s="147"/>
      <c r="AT44" s="148"/>
      <c r="AU44" s="1"/>
      <c r="AV44" s="1"/>
      <c r="AW44" s="1"/>
      <c r="AX44" s="1"/>
      <c r="AY44" s="1"/>
      <c r="AZ44" s="1"/>
      <c r="BA44" s="1"/>
      <c r="BB44" s="1"/>
      <c r="BC44" s="1"/>
      <c r="BD44" s="1"/>
      <c r="BE44" s="1"/>
      <c r="BF44" s="1"/>
      <c r="BG44" s="1"/>
      <c r="BH44" s="1"/>
      <c r="BI44" s="1"/>
    </row>
    <row r="45" spans="1:61" ht="15.75" customHeight="1" x14ac:dyDescent="0.25">
      <c r="A45" s="1"/>
      <c r="B45" s="248"/>
      <c r="C45" s="147"/>
      <c r="D45" s="148"/>
      <c r="E45" s="238"/>
      <c r="F45" s="239"/>
      <c r="G45" s="239"/>
      <c r="H45" s="239"/>
      <c r="I45" s="239"/>
      <c r="J45" s="78" t="str">
        <f>IF(AND('MATRIZ DE RIESGOS '!$Y$64="Baja",'MATRIZ DE RIESGOS '!$AA$64="Leve"),CONCATENATE("R10C",'MATRIZ DE RIESGOS '!$O$64),"")</f>
        <v/>
      </c>
      <c r="K45" s="79" t="str">
        <f>IF(AND('MATRIZ DE RIESGOS '!$Y$65="Baja",'MATRIZ DE RIESGOS '!$AA$65="Leve"),CONCATENATE("R10C",'MATRIZ DE RIESGOS '!$O$65),"")</f>
        <v/>
      </c>
      <c r="L45" s="79" t="str">
        <f>IF(AND('MATRIZ DE RIESGOS '!$Y$66="Baja",'MATRIZ DE RIESGOS '!$AA$66="Leve"),CONCATENATE("R10C",'MATRIZ DE RIESGOS '!$O$66),"")</f>
        <v/>
      </c>
      <c r="M45" s="79" t="str">
        <f>IF(AND('MATRIZ DE RIESGOS '!$Y$67="Baja",'MATRIZ DE RIESGOS '!$AA$67="Leve"),CONCATENATE("R10C",'MATRIZ DE RIESGOS '!$O$67),"")</f>
        <v/>
      </c>
      <c r="N45" s="79" t="str">
        <f>IF(AND('MATRIZ DE RIESGOS '!$Y$68="Baja",'MATRIZ DE RIESGOS '!$AA$68="Leve"),CONCATENATE("R10C",'MATRIZ DE RIESGOS '!$O$68),"")</f>
        <v/>
      </c>
      <c r="O45" s="80" t="str">
        <f>IF(AND('MATRIZ DE RIESGOS '!$Y$69="Baja",'MATRIZ DE RIESGOS '!$AA$69="Leve"),CONCATENATE("R10C",'MATRIZ DE RIESGOS '!$O$69),"")</f>
        <v/>
      </c>
      <c r="P45" s="66" t="str">
        <f>IF(AND('MATRIZ DE RIESGOS '!$Y$64="Baja",'MATRIZ DE RIESGOS '!$AA$64="Menor"),CONCATENATE("R10C",'MATRIZ DE RIESGOS '!$O$64),"")</f>
        <v/>
      </c>
      <c r="Q45" s="67" t="str">
        <f>IF(AND('MATRIZ DE RIESGOS '!$Y$65="Baja",'MATRIZ DE RIESGOS '!$AA$65="Menor"),CONCATENATE("R10C",'MATRIZ DE RIESGOS '!$O$65),"")</f>
        <v/>
      </c>
      <c r="R45" s="67" t="str">
        <f>IF(AND('MATRIZ DE RIESGOS '!$Y$66="Baja",'MATRIZ DE RIESGOS '!$AA$66="Menor"),CONCATENATE("R10C",'MATRIZ DE RIESGOS '!$O$66),"")</f>
        <v/>
      </c>
      <c r="S45" s="67" t="str">
        <f>IF(AND('MATRIZ DE RIESGOS '!$Y$67="Baja",'MATRIZ DE RIESGOS '!$AA$67="Menor"),CONCATENATE("R10C",'MATRIZ DE RIESGOS '!$O$67),"")</f>
        <v/>
      </c>
      <c r="T45" s="67" t="str">
        <f>IF(AND('MATRIZ DE RIESGOS '!$Y$68="Baja",'MATRIZ DE RIESGOS '!$AA$68="Menor"),CONCATENATE("R10C",'MATRIZ DE RIESGOS '!$O$68),"")</f>
        <v/>
      </c>
      <c r="U45" s="68" t="str">
        <f>IF(AND('MATRIZ DE RIESGOS '!$Y$69="Baja",'MATRIZ DE RIESGOS '!$AA$69="Menor"),CONCATENATE("R10C",'MATRIZ DE RIESGOS '!$O$69),"")</f>
        <v/>
      </c>
      <c r="V45" s="69" t="str">
        <f>IF(AND('MATRIZ DE RIESGOS '!$Y$64="Baja",'MATRIZ DE RIESGOS '!$AA$64="Moderado"),CONCATENATE("R10C",'MATRIZ DE RIESGOS '!$O$64),"")</f>
        <v/>
      </c>
      <c r="W45" s="70" t="str">
        <f>IF(AND('MATRIZ DE RIESGOS '!$Y$65="Baja",'MATRIZ DE RIESGOS '!$AA$65="Moderado"),CONCATENATE("R10C",'MATRIZ DE RIESGOS '!$O$65),"")</f>
        <v/>
      </c>
      <c r="X45" s="70" t="str">
        <f>IF(AND('MATRIZ DE RIESGOS '!$Y$66="Baja",'MATRIZ DE RIESGOS '!$AA$66="Moderado"),CONCATENATE("R10C",'MATRIZ DE RIESGOS '!$O$66),"")</f>
        <v/>
      </c>
      <c r="Y45" s="70" t="str">
        <f>IF(AND('MATRIZ DE RIESGOS '!$Y$67="Baja",'MATRIZ DE RIESGOS '!$AA$67="Moderado"),CONCATENATE("R10C",'MATRIZ DE RIESGOS '!$O$67),"")</f>
        <v/>
      </c>
      <c r="Z45" s="70" t="str">
        <f>IF(AND('MATRIZ DE RIESGOS '!$Y$68="Baja",'MATRIZ DE RIESGOS '!$AA$68="Moderado"),CONCATENATE("R10C",'MATRIZ DE RIESGOS '!$O$68),"")</f>
        <v/>
      </c>
      <c r="AA45" s="71" t="str">
        <f>IF(AND('MATRIZ DE RIESGOS '!$Y$69="Baja",'MATRIZ DE RIESGOS '!$AA$69="Moderado"),CONCATENATE("R10C",'MATRIZ DE RIESGOS '!$O$69),"")</f>
        <v/>
      </c>
      <c r="AB45" s="57" t="str">
        <f>IF(AND('MATRIZ DE RIESGOS '!$Y$64="Baja",'MATRIZ DE RIESGOS '!$AA$64="Mayor"),CONCATENATE("R10C",'MATRIZ DE RIESGOS '!$O$64),"")</f>
        <v/>
      </c>
      <c r="AC45" s="58" t="str">
        <f>IF(AND('MATRIZ DE RIESGOS '!$Y$65="Baja",'MATRIZ DE RIESGOS '!$AA$65="Mayor"),CONCATENATE("R10C",'MATRIZ DE RIESGOS '!$O$65),"")</f>
        <v/>
      </c>
      <c r="AD45" s="58" t="str">
        <f>IF(AND('MATRIZ DE RIESGOS '!$Y$66="Baja",'MATRIZ DE RIESGOS '!$AA$66="Mayor"),CONCATENATE("R10C",'MATRIZ DE RIESGOS '!$O$66),"")</f>
        <v/>
      </c>
      <c r="AE45" s="58" t="str">
        <f>IF(AND('MATRIZ DE RIESGOS '!$Y$67="Baja",'MATRIZ DE RIESGOS '!$AA$67="Mayor"),CONCATENATE("R10C",'MATRIZ DE RIESGOS '!$O$67),"")</f>
        <v/>
      </c>
      <c r="AF45" s="58" t="str">
        <f>IF(AND('MATRIZ DE RIESGOS '!$Y$68="Baja",'MATRIZ DE RIESGOS '!$AA$68="Mayor"),CONCATENATE("R10C",'MATRIZ DE RIESGOS '!$O$68),"")</f>
        <v/>
      </c>
      <c r="AG45" s="59" t="str">
        <f>IF(AND('MATRIZ DE RIESGOS '!$Y$69="Baja",'MATRIZ DE RIESGOS '!$AA$69="Mayor"),CONCATENATE("R10C",'MATRIZ DE RIESGOS '!$O$69),"")</f>
        <v/>
      </c>
      <c r="AH45" s="60" t="str">
        <f>IF(AND('MATRIZ DE RIESGOS '!$Y$64="Baja",'MATRIZ DE RIESGOS '!$AA$64="Catastrófico"),CONCATENATE("R10C",'MATRIZ DE RIESGOS '!$O$64),"")</f>
        <v/>
      </c>
      <c r="AI45" s="61" t="str">
        <f>IF(AND('MATRIZ DE RIESGOS '!$Y$65="Baja",'MATRIZ DE RIESGOS '!$AA$65="Catastrófico"),CONCATENATE("R10C",'MATRIZ DE RIESGOS '!$O$65),"")</f>
        <v/>
      </c>
      <c r="AJ45" s="61" t="str">
        <f>IF(AND('MATRIZ DE RIESGOS '!$Y$66="Baja",'MATRIZ DE RIESGOS '!$AA$66="Catastrófico"),CONCATENATE("R10C",'MATRIZ DE RIESGOS '!$O$66),"")</f>
        <v/>
      </c>
      <c r="AK45" s="61" t="str">
        <f>IF(AND('MATRIZ DE RIESGOS '!$Y$67="Baja",'MATRIZ DE RIESGOS '!$AA$67="Catastrófico"),CONCATENATE("R10C",'MATRIZ DE RIESGOS '!$O$67),"")</f>
        <v/>
      </c>
      <c r="AL45" s="61" t="str">
        <f>IF(AND('MATRIZ DE RIESGOS '!$Y$68="Baja",'MATRIZ DE RIESGOS '!$AA$68="Catastrófico"),CONCATENATE("R10C",'MATRIZ DE RIESGOS '!$O$68),"")</f>
        <v/>
      </c>
      <c r="AM45" s="62" t="str">
        <f>IF(AND('MATRIZ DE RIESGOS '!$Y$69="Baja",'MATRIZ DE RIESGOS '!$AA$69="Catastrófico"),CONCATENATE("R10C",'MATRIZ DE RIESGOS '!$O$69),"")</f>
        <v/>
      </c>
      <c r="AN45" s="1"/>
      <c r="AO45" s="238"/>
      <c r="AP45" s="239"/>
      <c r="AQ45" s="239"/>
      <c r="AR45" s="239"/>
      <c r="AS45" s="239"/>
      <c r="AT45" s="243"/>
    </row>
    <row r="46" spans="1:61" ht="46.5" customHeight="1" x14ac:dyDescent="0.35">
      <c r="A46" s="1"/>
      <c r="B46" s="248"/>
      <c r="C46" s="147"/>
      <c r="D46" s="148"/>
      <c r="E46" s="259" t="s">
        <v>128</v>
      </c>
      <c r="F46" s="237"/>
      <c r="G46" s="237"/>
      <c r="H46" s="237"/>
      <c r="I46" s="226"/>
      <c r="J46" s="72" t="str">
        <f ca="1">IF(AND('MATRIZ DE RIESGOS '!$Y$10="Muy Baja",'MATRIZ DE RIESGOS '!$AA$10="Leve"),CONCATENATE("R1C",'MATRIZ DE RIESGOS '!$O$10),"")</f>
        <v/>
      </c>
      <c r="K46" s="73" t="str">
        <f ca="1">IF(AND('MATRIZ DE RIESGOS '!$Y$11="Muy Baja",'MATRIZ DE RIESGOS '!$AA$11="Leve"),CONCATENATE("R1C",'MATRIZ DE RIESGOS '!$O$11),"")</f>
        <v/>
      </c>
      <c r="L46" s="73" t="str">
        <f ca="1">IF(AND('MATRIZ DE RIESGOS '!$Y$12="Muy Baja",'MATRIZ DE RIESGOS '!$AA$12="Leve"),CONCATENATE("R1C",'MATRIZ DE RIESGOS '!$O$12),"")</f>
        <v/>
      </c>
      <c r="M46" s="73" t="str">
        <f ca="1">IF(AND('MATRIZ DE RIESGOS '!$Y$13="Muy Baja",'MATRIZ DE RIESGOS '!$AA$13="Leve"),CONCATENATE("R1C",'MATRIZ DE RIESGOS '!$O$13),"")</f>
        <v/>
      </c>
      <c r="N46" s="73" t="str">
        <f ca="1">IF(AND('MATRIZ DE RIESGOS '!$Y$14="Muy Baja",'MATRIZ DE RIESGOS '!$AA$14="Leve"),CONCATENATE("R1C",'MATRIZ DE RIESGOS '!$O$14),"")</f>
        <v/>
      </c>
      <c r="O46" s="74" t="str">
        <f ca="1">IF(AND('MATRIZ DE RIESGOS '!$Y$15="Muy Baja",'MATRIZ DE RIESGOS '!$AA$15="Leve"),CONCATENATE("R1C",'MATRIZ DE RIESGOS '!$O$15),"")</f>
        <v/>
      </c>
      <c r="P46" s="72" t="str">
        <f ca="1">IF(AND('MATRIZ DE RIESGOS '!$Y$10="Muy Baja",'MATRIZ DE RIESGOS '!$AA$10="Menor"),CONCATENATE("R1C",'MATRIZ DE RIESGOS '!$O$10),"")</f>
        <v/>
      </c>
      <c r="Q46" s="73" t="str">
        <f ca="1">IF(AND('MATRIZ DE RIESGOS '!$Y$11="Muy Baja",'MATRIZ DE RIESGOS '!$AA$11="Menor"),CONCATENATE("R1C",'MATRIZ DE RIESGOS '!$O$11),"")</f>
        <v/>
      </c>
      <c r="R46" s="73" t="str">
        <f ca="1">IF(AND('MATRIZ DE RIESGOS '!$Y$12="Muy Baja",'MATRIZ DE RIESGOS '!$AA$12="Menor"),CONCATENATE("R1C",'MATRIZ DE RIESGOS '!$O$12),"")</f>
        <v/>
      </c>
      <c r="S46" s="73" t="str">
        <f ca="1">IF(AND('MATRIZ DE RIESGOS '!$Y$13="Muy Baja",'MATRIZ DE RIESGOS '!$AA$13="Menor"),CONCATENATE("R1C",'MATRIZ DE RIESGOS '!$O$13),"")</f>
        <v/>
      </c>
      <c r="T46" s="73" t="str">
        <f ca="1">IF(AND('MATRIZ DE RIESGOS '!$Y$14="Muy Baja",'MATRIZ DE RIESGOS '!$AA$14="Menor"),CONCATENATE("R1C",'MATRIZ DE RIESGOS '!$O$14),"")</f>
        <v/>
      </c>
      <c r="U46" s="74" t="str">
        <f ca="1">IF(AND('MATRIZ DE RIESGOS '!$Y$15="Muy Baja",'MATRIZ DE RIESGOS '!$AA$15="Menor"),CONCATENATE("R1C",'MATRIZ DE RIESGOS '!$O$15),"")</f>
        <v/>
      </c>
      <c r="V46" s="63" t="str">
        <f ca="1">IF(AND('MATRIZ DE RIESGOS '!$Y$10="Muy Baja",'MATRIZ DE RIESGOS '!$AA$10="Moderado"),CONCATENATE("R1C",'MATRIZ DE RIESGOS '!$O$10),"")</f>
        <v/>
      </c>
      <c r="W46" s="81" t="str">
        <f ca="1">IF(AND('MATRIZ DE RIESGOS '!$Y$11="Muy Baja",'MATRIZ DE RIESGOS '!$AA$11="Moderado"),CONCATENATE("R1C",'MATRIZ DE RIESGOS '!$O$11),"")</f>
        <v/>
      </c>
      <c r="X46" s="64" t="str">
        <f ca="1">IF(AND('MATRIZ DE RIESGOS '!$Y$12="Muy Baja",'MATRIZ DE RIESGOS '!$AA$12="Moderado"),CONCATENATE("R1C",'MATRIZ DE RIESGOS '!$O$12),"")</f>
        <v/>
      </c>
      <c r="Y46" s="64" t="str">
        <f ca="1">IF(AND('MATRIZ DE RIESGOS '!$Y$13="Muy Baja",'MATRIZ DE RIESGOS '!$AA$13="Moderado"),CONCATENATE("R1C",'MATRIZ DE RIESGOS '!$O$13),"")</f>
        <v/>
      </c>
      <c r="Z46" s="64" t="str">
        <f ca="1">IF(AND('MATRIZ DE RIESGOS '!$Y$14="Muy Baja",'MATRIZ DE RIESGOS '!$AA$14="Moderado"),CONCATENATE("R1C",'MATRIZ DE RIESGOS '!$O$14),"")</f>
        <v/>
      </c>
      <c r="AA46" s="65" t="str">
        <f ca="1">IF(AND('MATRIZ DE RIESGOS '!$Y$15="Muy Baja",'MATRIZ DE RIESGOS '!$AA$15="Moderado"),CONCATENATE("R1C",'MATRIZ DE RIESGOS '!$O$15),"")</f>
        <v/>
      </c>
      <c r="AB46" s="45" t="str">
        <f ca="1">IF(AND('MATRIZ DE RIESGOS '!$Y$10="Muy Baja",'MATRIZ DE RIESGOS '!$AA$10="Mayor"),CONCATENATE("R1C",'MATRIZ DE RIESGOS '!$O$10),"")</f>
        <v/>
      </c>
      <c r="AC46" s="46" t="str">
        <f ca="1">IF(AND('MATRIZ DE RIESGOS '!$Y$11="Muy Baja",'MATRIZ DE RIESGOS '!$AA$11="Mayor"),CONCATENATE("R1C",'MATRIZ DE RIESGOS '!$O$11),"")</f>
        <v/>
      </c>
      <c r="AD46" s="46" t="str">
        <f ca="1">IF(AND('MATRIZ DE RIESGOS '!$Y$12="Muy Baja",'MATRIZ DE RIESGOS '!$AA$12="Mayor"),CONCATENATE("R1C",'MATRIZ DE RIESGOS '!$O$12),"")</f>
        <v/>
      </c>
      <c r="AE46" s="46" t="str">
        <f ca="1">IF(AND('MATRIZ DE RIESGOS '!$Y$13="Muy Baja",'MATRIZ DE RIESGOS '!$AA$13="Mayor"),CONCATENATE("R1C",'MATRIZ DE RIESGOS '!$O$13),"")</f>
        <v/>
      </c>
      <c r="AF46" s="46" t="str">
        <f ca="1">IF(AND('MATRIZ DE RIESGOS '!$Y$14="Muy Baja",'MATRIZ DE RIESGOS '!$AA$14="Mayor"),CONCATENATE("R1C",'MATRIZ DE RIESGOS '!$O$14),"")</f>
        <v/>
      </c>
      <c r="AG46" s="47" t="str">
        <f ca="1">IF(AND('MATRIZ DE RIESGOS '!$Y$15="Muy Baja",'MATRIZ DE RIESGOS '!$AA$15="Mayor"),CONCATENATE("R1C",'MATRIZ DE RIESGOS '!$O$15),"")</f>
        <v/>
      </c>
      <c r="AH46" s="48" t="str">
        <f ca="1">IF(AND('MATRIZ DE RIESGOS '!$Y$10="Muy Baja",'MATRIZ DE RIESGOS '!$AA$10="Catastrófico"),CONCATENATE("R1C",'MATRIZ DE RIESGOS '!$O$10),"")</f>
        <v/>
      </c>
      <c r="AI46" s="49" t="str">
        <f ca="1">IF(AND('MATRIZ DE RIESGOS '!$Y$11="Muy Baja",'MATRIZ DE RIESGOS '!$AA$11="Catastrófico"),CONCATENATE("R1C",'MATRIZ DE RIESGOS '!$O$11),"")</f>
        <v/>
      </c>
      <c r="AJ46" s="49" t="str">
        <f ca="1">IF(AND('MATRIZ DE RIESGOS '!$Y$12="Muy Baja",'MATRIZ DE RIESGOS '!$AA$12="Catastrófico"),CONCATENATE("R1C",'MATRIZ DE RIESGOS '!$O$12),"")</f>
        <v/>
      </c>
      <c r="AK46" s="49" t="str">
        <f ca="1">IF(AND('MATRIZ DE RIESGOS '!$Y$13="Muy Baja",'MATRIZ DE RIESGOS '!$AA$13="Catastrófico"),CONCATENATE("R1C",'MATRIZ DE RIESGOS '!$O$13),"")</f>
        <v/>
      </c>
      <c r="AL46" s="49" t="str">
        <f ca="1">IF(AND('MATRIZ DE RIESGOS '!$Y$14="Muy Baja",'MATRIZ DE RIESGOS '!$AA$14="Catastrófico"),CONCATENATE("R1C",'MATRIZ DE RIESGOS '!$O$14),"")</f>
        <v/>
      </c>
      <c r="AM46" s="50" t="str">
        <f ca="1">IF(AND('MATRIZ DE RIESGOS '!$Y$15="Muy Baja",'MATRIZ DE RIESGOS '!$AA$15="Catastrófico"),CONCATENATE("R1C",'MATRIZ DE RIESGOS '!$O$15),"")</f>
        <v/>
      </c>
      <c r="AN46" s="1"/>
      <c r="AO46" s="1"/>
      <c r="AP46" s="1"/>
      <c r="AQ46" s="1"/>
      <c r="AR46" s="1"/>
      <c r="AS46" s="1"/>
      <c r="AT46" s="1"/>
      <c r="AU46" s="1"/>
      <c r="AV46" s="1"/>
      <c r="AW46" s="1"/>
      <c r="AX46" s="1"/>
      <c r="AY46" s="1"/>
      <c r="AZ46" s="1"/>
      <c r="BA46" s="1"/>
      <c r="BB46" s="1"/>
      <c r="BC46" s="1"/>
      <c r="BD46" s="1"/>
      <c r="BE46" s="1"/>
      <c r="BF46" s="1"/>
      <c r="BG46" s="1"/>
      <c r="BH46" s="1"/>
      <c r="BI46" s="1"/>
    </row>
    <row r="47" spans="1:61" ht="46.5" customHeight="1" x14ac:dyDescent="0.25">
      <c r="A47" s="1"/>
      <c r="B47" s="248"/>
      <c r="C47" s="147"/>
      <c r="D47" s="148"/>
      <c r="E47" s="178"/>
      <c r="F47" s="147"/>
      <c r="G47" s="147"/>
      <c r="H47" s="147"/>
      <c r="I47" s="148"/>
      <c r="J47" s="75" t="str">
        <f ca="1">IF(AND('MATRIZ DE RIESGOS '!$Y$16="Muy Baja",'MATRIZ DE RIESGOS '!$AA$16="Leve"),CONCATENATE("R2C",'MATRIZ DE RIESGOS '!$O$16),"")</f>
        <v/>
      </c>
      <c r="K47" s="76" t="str">
        <f ca="1">IF(AND('MATRIZ DE RIESGOS '!$Y$17="Muy Baja",'MATRIZ DE RIESGOS '!$AA$17="Leve"),CONCATENATE("R2C",'MATRIZ DE RIESGOS '!$O$17),"")</f>
        <v/>
      </c>
      <c r="L47" s="76" t="str">
        <f ca="1">IF(AND('MATRIZ DE RIESGOS '!$Y$18="Muy Baja",'MATRIZ DE RIESGOS '!$AA$18="Leve"),CONCATENATE("R2C",'MATRIZ DE RIESGOS '!$O$18),"")</f>
        <v/>
      </c>
      <c r="M47" s="76" t="str">
        <f>IF(AND('MATRIZ DE RIESGOS '!$Y$19="Muy Baja",'MATRIZ DE RIESGOS '!$AA$19="Leve"),CONCATENATE("R2C",'MATRIZ DE RIESGOS '!$O$19),"")</f>
        <v/>
      </c>
      <c r="N47" s="76" t="str">
        <f>IF(AND('MATRIZ DE RIESGOS '!$Y$20="Muy Baja",'MATRIZ DE RIESGOS '!$AA$20="Leve"),CONCATENATE("R2C",'MATRIZ DE RIESGOS '!$O$20),"")</f>
        <v/>
      </c>
      <c r="O47" s="77" t="str">
        <f>IF(AND('MATRIZ DE RIESGOS '!$Y$21="Muy Baja",'MATRIZ DE RIESGOS '!$AA$21="Leve"),CONCATENATE("R2C",'MATRIZ DE RIESGOS '!$O$21),"")</f>
        <v/>
      </c>
      <c r="P47" s="75" t="str">
        <f ca="1">IF(AND('MATRIZ DE RIESGOS '!$Y$16="Muy Baja",'MATRIZ DE RIESGOS '!$AA$16="Menor"),CONCATENATE("R2C",'MATRIZ DE RIESGOS '!$O$16),"")</f>
        <v/>
      </c>
      <c r="Q47" s="76" t="str">
        <f ca="1">IF(AND('MATRIZ DE RIESGOS '!$Y$17="Muy Baja",'MATRIZ DE RIESGOS '!$AA$17="Menor"),CONCATENATE("R2C",'MATRIZ DE RIESGOS '!$O$17),"")</f>
        <v/>
      </c>
      <c r="R47" s="76" t="str">
        <f ca="1">IF(AND('MATRIZ DE RIESGOS '!$Y$18="Muy Baja",'MATRIZ DE RIESGOS '!$AA$18="Menor"),CONCATENATE("R2C",'MATRIZ DE RIESGOS '!$O$18),"")</f>
        <v>R2C3</v>
      </c>
      <c r="S47" s="76" t="str">
        <f>IF(AND('MATRIZ DE RIESGOS '!$Y$19="Muy Baja",'MATRIZ DE RIESGOS '!$AA$19="Menor"),CONCATENATE("R2C",'MATRIZ DE RIESGOS '!$O$19),"")</f>
        <v/>
      </c>
      <c r="T47" s="76" t="str">
        <f>IF(AND('MATRIZ DE RIESGOS '!$Y$20="Muy Baja",'MATRIZ DE RIESGOS '!$AA$20="Menor"),CONCATENATE("R2C",'MATRIZ DE RIESGOS '!$O$20),"")</f>
        <v/>
      </c>
      <c r="U47" s="77" t="str">
        <f>IF(AND('MATRIZ DE RIESGOS '!$Y$21="Muy Baja",'MATRIZ DE RIESGOS '!$AA$21="Menor"),CONCATENATE("R2C",'MATRIZ DE RIESGOS '!$O$21),"")</f>
        <v/>
      </c>
      <c r="V47" s="66" t="str">
        <f ca="1">IF(AND('MATRIZ DE RIESGOS '!$Y$16="Muy Baja",'MATRIZ DE RIESGOS '!$AA$16="Moderado"),CONCATENATE("R2C",'MATRIZ DE RIESGOS '!$O$16),"")</f>
        <v/>
      </c>
      <c r="W47" s="67" t="str">
        <f ca="1">IF(AND('MATRIZ DE RIESGOS '!$Y$17="Muy Baja",'MATRIZ DE RIESGOS '!$AA$17="Moderado"),CONCATENATE("R2C",'MATRIZ DE RIESGOS '!$O$17),"")</f>
        <v/>
      </c>
      <c r="X47" s="67" t="str">
        <f ca="1">IF(AND('MATRIZ DE RIESGOS '!$Y$18="Muy Baja",'MATRIZ DE RIESGOS '!$AA$18="Moderado"),CONCATENATE("R2C",'MATRIZ DE RIESGOS '!$O$18),"")</f>
        <v/>
      </c>
      <c r="Y47" s="67" t="str">
        <f>IF(AND('MATRIZ DE RIESGOS '!$Y$19="Muy Baja",'MATRIZ DE RIESGOS '!$AA$19="Moderado"),CONCATENATE("R2C",'MATRIZ DE RIESGOS '!$O$19),"")</f>
        <v/>
      </c>
      <c r="Z47" s="67" t="str">
        <f>IF(AND('MATRIZ DE RIESGOS '!$Y$20="Muy Baja",'MATRIZ DE RIESGOS '!$AA$20="Moderado"),CONCATENATE("R2C",'MATRIZ DE RIESGOS '!$O$20),"")</f>
        <v/>
      </c>
      <c r="AA47" s="68" t="str">
        <f>IF(AND('MATRIZ DE RIESGOS '!$Y$21="Muy Baja",'MATRIZ DE RIESGOS '!$AA$21="Moderado"),CONCATENATE("R2C",'MATRIZ DE RIESGOS '!$O$21),"")</f>
        <v/>
      </c>
      <c r="AB47" s="51" t="str">
        <f ca="1">IF(AND('MATRIZ DE RIESGOS '!$Y$16="Muy Baja",'MATRIZ DE RIESGOS '!$AA$16="Mayor"),CONCATENATE("R2C",'MATRIZ DE RIESGOS '!$O$16),"")</f>
        <v/>
      </c>
      <c r="AC47" s="52" t="str">
        <f ca="1">IF(AND('MATRIZ DE RIESGOS '!$Y$17="Muy Baja",'MATRIZ DE RIESGOS '!$AA$17="Mayor"),CONCATENATE("R2C",'MATRIZ DE RIESGOS '!$O$17),"")</f>
        <v/>
      </c>
      <c r="AD47" s="52" t="str">
        <f ca="1">IF(AND('MATRIZ DE RIESGOS '!$Y$18="Muy Baja",'MATRIZ DE RIESGOS '!$AA$18="Mayor"),CONCATENATE("R2C",'MATRIZ DE RIESGOS '!$O$18),"")</f>
        <v/>
      </c>
      <c r="AE47" s="52" t="str">
        <f>IF(AND('MATRIZ DE RIESGOS '!$Y$19="Muy Baja",'MATRIZ DE RIESGOS '!$AA$19="Mayor"),CONCATENATE("R2C",'MATRIZ DE RIESGOS '!$O$19),"")</f>
        <v/>
      </c>
      <c r="AF47" s="52" t="str">
        <f>IF(AND('MATRIZ DE RIESGOS '!$Y$20="Muy Baja",'MATRIZ DE RIESGOS '!$AA$20="Mayor"),CONCATENATE("R2C",'MATRIZ DE RIESGOS '!$O$20),"")</f>
        <v/>
      </c>
      <c r="AG47" s="53" t="str">
        <f>IF(AND('MATRIZ DE RIESGOS '!$Y$21="Muy Baja",'MATRIZ DE RIESGOS '!$AA$21="Mayor"),CONCATENATE("R2C",'MATRIZ DE RIESGOS '!$O$21),"")</f>
        <v/>
      </c>
      <c r="AH47" s="54" t="str">
        <f ca="1">IF(AND('MATRIZ DE RIESGOS '!$Y$16="Muy Baja",'MATRIZ DE RIESGOS '!$AA$16="Catastrófico"),CONCATENATE("R2C",'MATRIZ DE RIESGOS '!$O$16),"")</f>
        <v/>
      </c>
      <c r="AI47" s="55" t="str">
        <f ca="1">IF(AND('MATRIZ DE RIESGOS '!$Y$17="Muy Baja",'MATRIZ DE RIESGOS '!$AA$17="Catastrófico"),CONCATENATE("R2C",'MATRIZ DE RIESGOS '!$O$17),"")</f>
        <v/>
      </c>
      <c r="AJ47" s="55" t="str">
        <f ca="1">IF(AND('MATRIZ DE RIESGOS '!$Y$18="Muy Baja",'MATRIZ DE RIESGOS '!$AA$18="Catastrófico"),CONCATENATE("R2C",'MATRIZ DE RIESGOS '!$O$18),"")</f>
        <v/>
      </c>
      <c r="AK47" s="55" t="str">
        <f>IF(AND('MATRIZ DE RIESGOS '!$Y$19="Muy Baja",'MATRIZ DE RIESGOS '!$AA$19="Catastrófico"),CONCATENATE("R2C",'MATRIZ DE RIESGOS '!$O$19),"")</f>
        <v/>
      </c>
      <c r="AL47" s="55" t="str">
        <f>IF(AND('MATRIZ DE RIESGOS '!$Y$20="Muy Baja",'MATRIZ DE RIESGOS '!$AA$20="Catastrófico"),CONCATENATE("R2C",'MATRIZ DE RIESGOS '!$O$20),"")</f>
        <v/>
      </c>
      <c r="AM47" s="56" t="str">
        <f>IF(AND('MATRIZ DE RIESGOS '!$Y$21="Muy Baja",'MATRIZ DE RIESGOS '!$AA$21="Catastrófico"),CONCATENATE("R2C",'MATRIZ DE RIESGOS '!$O$21),"")</f>
        <v/>
      </c>
      <c r="AN47" s="1"/>
      <c r="AO47" s="1"/>
      <c r="AP47" s="1"/>
      <c r="AQ47" s="1"/>
      <c r="AR47" s="1"/>
      <c r="AS47" s="1"/>
      <c r="AT47" s="1"/>
      <c r="AU47" s="1"/>
      <c r="AV47" s="1"/>
      <c r="AW47" s="1"/>
      <c r="AX47" s="1"/>
      <c r="AY47" s="1"/>
      <c r="AZ47" s="1"/>
      <c r="BA47" s="1"/>
      <c r="BB47" s="1"/>
      <c r="BC47" s="1"/>
      <c r="BD47" s="1"/>
      <c r="BE47" s="1"/>
      <c r="BF47" s="1"/>
      <c r="BG47" s="1"/>
      <c r="BH47" s="1"/>
      <c r="BI47" s="1"/>
    </row>
    <row r="48" spans="1:61" ht="15" customHeight="1" x14ac:dyDescent="0.25">
      <c r="A48" s="1"/>
      <c r="B48" s="248"/>
      <c r="C48" s="147"/>
      <c r="D48" s="148"/>
      <c r="E48" s="178"/>
      <c r="F48" s="147"/>
      <c r="G48" s="147"/>
      <c r="H48" s="147"/>
      <c r="I48" s="148"/>
      <c r="J48" s="75" t="str">
        <f ca="1">IF(AND('MATRIZ DE RIESGOS '!$Y$22="Muy Baja",'MATRIZ DE RIESGOS '!$AA$22="Leve"),CONCATENATE("R3C",'MATRIZ DE RIESGOS '!$O$22),"")</f>
        <v/>
      </c>
      <c r="K48" s="76" t="str">
        <f ca="1">IF(AND('MATRIZ DE RIESGOS '!$Y$23="Muy Baja",'MATRIZ DE RIESGOS '!$AA$23="Leve"),CONCATENATE("R3C",'MATRIZ DE RIESGOS '!$O$23),"")</f>
        <v/>
      </c>
      <c r="L48" s="76" t="str">
        <f ca="1">IF(AND('MATRIZ DE RIESGOS '!$Y$24="Muy Baja",'MATRIZ DE RIESGOS '!$AA$24="Leve"),CONCATENATE("R3C",'MATRIZ DE RIESGOS '!$O$24),"")</f>
        <v/>
      </c>
      <c r="M48" s="76" t="str">
        <f>IF(AND('MATRIZ DE RIESGOS '!$Y$25="Muy Baja",'MATRIZ DE RIESGOS '!$AA$25="Leve"),CONCATENATE("R3C",'MATRIZ DE RIESGOS '!$O$25),"")</f>
        <v/>
      </c>
      <c r="N48" s="76" t="str">
        <f>IF(AND('MATRIZ DE RIESGOS '!$Y$26="Muy Baja",'MATRIZ DE RIESGOS '!$AA$26="Leve"),CONCATENATE("R3C",'MATRIZ DE RIESGOS '!$O$26),"")</f>
        <v/>
      </c>
      <c r="O48" s="77" t="str">
        <f>IF(AND('MATRIZ DE RIESGOS '!$Y$27="Muy Baja",'MATRIZ DE RIESGOS '!$AA$27="Leve"),CONCATENATE("R3C",'MATRIZ DE RIESGOS '!$O$27),"")</f>
        <v/>
      </c>
      <c r="P48" s="75" t="str">
        <f ca="1">IF(AND('MATRIZ DE RIESGOS '!$Y$22="Muy Baja",'MATRIZ DE RIESGOS '!$AA$22="Menor"),CONCATENATE("R3C",'MATRIZ DE RIESGOS '!$O$22),"")</f>
        <v/>
      </c>
      <c r="Q48" s="76" t="str">
        <f ca="1">IF(AND('MATRIZ DE RIESGOS '!$Y$23="Muy Baja",'MATRIZ DE RIESGOS '!$AA$23="Menor"),CONCATENATE("R3C",'MATRIZ DE RIESGOS '!$O$23),"")</f>
        <v/>
      </c>
      <c r="R48" s="76" t="str">
        <f ca="1">IF(AND('MATRIZ DE RIESGOS '!$Y$24="Muy Baja",'MATRIZ DE RIESGOS '!$AA$24="Menor"),CONCATENATE("R3C",'MATRIZ DE RIESGOS '!$O$24),"")</f>
        <v/>
      </c>
      <c r="S48" s="76" t="str">
        <f>IF(AND('MATRIZ DE RIESGOS '!$Y$25="Muy Baja",'MATRIZ DE RIESGOS '!$AA$25="Menor"),CONCATENATE("R3C",'MATRIZ DE RIESGOS '!$O$25),"")</f>
        <v/>
      </c>
      <c r="T48" s="76" t="str">
        <f>IF(AND('MATRIZ DE RIESGOS '!$Y$26="Muy Baja",'MATRIZ DE RIESGOS '!$AA$26="Menor"),CONCATENATE("R3C",'MATRIZ DE RIESGOS '!$O$26),"")</f>
        <v/>
      </c>
      <c r="U48" s="77" t="str">
        <f>IF(AND('MATRIZ DE RIESGOS '!$Y$27="Muy Baja",'MATRIZ DE RIESGOS '!$AA$27="Menor"),CONCATENATE("R3C",'MATRIZ DE RIESGOS '!$O$27),"")</f>
        <v/>
      </c>
      <c r="V48" s="66" t="str">
        <f ca="1">IF(AND('MATRIZ DE RIESGOS '!$Y$22="Muy Baja",'MATRIZ DE RIESGOS '!$AA$22="Moderado"),CONCATENATE("R3C",'MATRIZ DE RIESGOS '!$O$22),"")</f>
        <v/>
      </c>
      <c r="W48" s="67" t="str">
        <f ca="1">IF(AND('MATRIZ DE RIESGOS '!$Y$23="Muy Baja",'MATRIZ DE RIESGOS '!$AA$23="Moderado"),CONCATENATE("R3C",'MATRIZ DE RIESGOS '!$O$23),"")</f>
        <v/>
      </c>
      <c r="X48" s="67" t="str">
        <f ca="1">IF(AND('MATRIZ DE RIESGOS '!$Y$24="Muy Baja",'MATRIZ DE RIESGOS '!$AA$24="Moderado"),CONCATENATE("R3C",'MATRIZ DE RIESGOS '!$O$24),"")</f>
        <v/>
      </c>
      <c r="Y48" s="67" t="str">
        <f>IF(AND('MATRIZ DE RIESGOS '!$Y$25="Muy Baja",'MATRIZ DE RIESGOS '!$AA$25="Moderado"),CONCATENATE("R3C",'MATRIZ DE RIESGOS '!$O$25),"")</f>
        <v/>
      </c>
      <c r="Z48" s="67" t="str">
        <f>IF(AND('MATRIZ DE RIESGOS '!$Y$26="Muy Baja",'MATRIZ DE RIESGOS '!$AA$26="Moderado"),CONCATENATE("R3C",'MATRIZ DE RIESGOS '!$O$26),"")</f>
        <v/>
      </c>
      <c r="AA48" s="68" t="str">
        <f>IF(AND('MATRIZ DE RIESGOS '!$Y$27="Muy Baja",'MATRIZ DE RIESGOS '!$AA$27="Moderado"),CONCATENATE("R3C",'MATRIZ DE RIESGOS '!$O$27),"")</f>
        <v/>
      </c>
      <c r="AB48" s="51" t="str">
        <f ca="1">IF(AND('MATRIZ DE RIESGOS '!$Y$22="Muy Baja",'MATRIZ DE RIESGOS '!$AA$22="Mayor"),CONCATENATE("R3C",'MATRIZ DE RIESGOS '!$O$22),"")</f>
        <v/>
      </c>
      <c r="AC48" s="52" t="str">
        <f ca="1">IF(AND('MATRIZ DE RIESGOS '!$Y$23="Muy Baja",'MATRIZ DE RIESGOS '!$AA$23="Mayor"),CONCATENATE("R3C",'MATRIZ DE RIESGOS '!$O$23),"")</f>
        <v/>
      </c>
      <c r="AD48" s="52" t="str">
        <f ca="1">IF(AND('MATRIZ DE RIESGOS '!$Y$24="Muy Baja",'MATRIZ DE RIESGOS '!$AA$24="Mayor"),CONCATENATE("R3C",'MATRIZ DE RIESGOS '!$O$24),"")</f>
        <v/>
      </c>
      <c r="AE48" s="52" t="str">
        <f>IF(AND('MATRIZ DE RIESGOS '!$Y$25="Muy Baja",'MATRIZ DE RIESGOS '!$AA$25="Mayor"),CONCATENATE("R3C",'MATRIZ DE RIESGOS '!$O$25),"")</f>
        <v/>
      </c>
      <c r="AF48" s="52" t="str">
        <f>IF(AND('MATRIZ DE RIESGOS '!$Y$26="Muy Baja",'MATRIZ DE RIESGOS '!$AA$26="Mayor"),CONCATENATE("R3C",'MATRIZ DE RIESGOS '!$O$26),"")</f>
        <v/>
      </c>
      <c r="AG48" s="53" t="str">
        <f>IF(AND('MATRIZ DE RIESGOS '!$Y$27="Muy Baja",'MATRIZ DE RIESGOS '!$AA$27="Mayor"),CONCATENATE("R3C",'MATRIZ DE RIESGOS '!$O$27),"")</f>
        <v/>
      </c>
      <c r="AH48" s="54" t="str">
        <f ca="1">IF(AND('MATRIZ DE RIESGOS '!$Y$22="Muy Baja",'MATRIZ DE RIESGOS '!$AA$22="Catastrófico"),CONCATENATE("R3C",'MATRIZ DE RIESGOS '!$O$22),"")</f>
        <v/>
      </c>
      <c r="AI48" s="55" t="str">
        <f ca="1">IF(AND('MATRIZ DE RIESGOS '!$Y$23="Muy Baja",'MATRIZ DE RIESGOS '!$AA$23="Catastrófico"),CONCATENATE("R3C",'MATRIZ DE RIESGOS '!$O$23),"")</f>
        <v/>
      </c>
      <c r="AJ48" s="55" t="str">
        <f ca="1">IF(AND('MATRIZ DE RIESGOS '!$Y$24="Muy Baja",'MATRIZ DE RIESGOS '!$AA$24="Catastrófico"),CONCATENATE("R3C",'MATRIZ DE RIESGOS '!$O$24),"")</f>
        <v/>
      </c>
      <c r="AK48" s="55" t="str">
        <f>IF(AND('MATRIZ DE RIESGOS '!$Y$25="Muy Baja",'MATRIZ DE RIESGOS '!$AA$25="Catastrófico"),CONCATENATE("R3C",'MATRIZ DE RIESGOS '!$O$25),"")</f>
        <v/>
      </c>
      <c r="AL48" s="55" t="str">
        <f>IF(AND('MATRIZ DE RIESGOS '!$Y$26="Muy Baja",'MATRIZ DE RIESGOS '!$AA$26="Catastrófico"),CONCATENATE("R3C",'MATRIZ DE RIESGOS '!$O$26),"")</f>
        <v/>
      </c>
      <c r="AM48" s="56" t="str">
        <f>IF(AND('MATRIZ DE RIESGOS '!$Y$27="Muy Baja",'MATRIZ DE RIESGOS '!$AA$27="Catastrófico"),CONCATENATE("R3C",'MATRIZ DE RIESGOS '!$O$27),"")</f>
        <v/>
      </c>
      <c r="AN48" s="1"/>
      <c r="AO48" s="1"/>
      <c r="AP48" s="1"/>
      <c r="AQ48" s="1"/>
      <c r="AR48" s="1"/>
      <c r="AS48" s="1"/>
      <c r="AT48" s="1"/>
      <c r="AU48" s="1"/>
      <c r="AV48" s="1"/>
      <c r="AW48" s="1"/>
      <c r="AX48" s="1"/>
      <c r="AY48" s="1"/>
      <c r="AZ48" s="1"/>
      <c r="BA48" s="1"/>
      <c r="BB48" s="1"/>
      <c r="BC48" s="1"/>
      <c r="BD48" s="1"/>
      <c r="BE48" s="1"/>
      <c r="BF48" s="1"/>
      <c r="BG48" s="1"/>
      <c r="BH48" s="1"/>
      <c r="BI48" s="1"/>
    </row>
    <row r="49" spans="1:61" ht="15" customHeight="1" x14ac:dyDescent="0.25">
      <c r="A49" s="1"/>
      <c r="B49" s="248"/>
      <c r="C49" s="147"/>
      <c r="D49" s="148"/>
      <c r="E49" s="178"/>
      <c r="F49" s="147"/>
      <c r="G49" s="147"/>
      <c r="H49" s="147"/>
      <c r="I49" s="148"/>
      <c r="J49" s="75" t="str">
        <f>IF(AND('MATRIZ DE RIESGOS '!$Y$28="Muy Baja",'MATRIZ DE RIESGOS '!$AA$28="Leve"),CONCATENATE("R4C",'MATRIZ DE RIESGOS '!$O$28),"")</f>
        <v/>
      </c>
      <c r="K49" s="76" t="str">
        <f>IF(AND('MATRIZ DE RIESGOS '!$Y$29="Muy Baja",'MATRIZ DE RIESGOS '!$AA$29="Leve"),CONCATENATE("R4C",'MATRIZ DE RIESGOS '!$O$29),"")</f>
        <v/>
      </c>
      <c r="L49" s="76" t="str">
        <f>IF(AND('MATRIZ DE RIESGOS '!$Y$30="Muy Baja",'MATRIZ DE RIESGOS '!$AA$30="Leve"),CONCATENATE("R4C",'MATRIZ DE RIESGOS '!$O$30),"")</f>
        <v/>
      </c>
      <c r="M49" s="76" t="str">
        <f>IF(AND('MATRIZ DE RIESGOS '!$Y$31="Muy Baja",'MATRIZ DE RIESGOS '!$AA$31="Leve"),CONCATENATE("R4C",'MATRIZ DE RIESGOS '!$O$31),"")</f>
        <v/>
      </c>
      <c r="N49" s="76" t="str">
        <f>IF(AND('MATRIZ DE RIESGOS '!$Y$32="Muy Baja",'MATRIZ DE RIESGOS '!$AA$32="Leve"),CONCATENATE("R4C",'MATRIZ DE RIESGOS '!$O$32),"")</f>
        <v/>
      </c>
      <c r="O49" s="77" t="str">
        <f>IF(AND('MATRIZ DE RIESGOS '!$Y$33="Muy Baja",'MATRIZ DE RIESGOS '!$AA$33="Leve"),CONCATENATE("R4C",'MATRIZ DE RIESGOS '!$O$33),"")</f>
        <v/>
      </c>
      <c r="P49" s="75" t="str">
        <f>IF(AND('MATRIZ DE RIESGOS '!$Y$28="Muy Baja",'MATRIZ DE RIESGOS '!$AA$28="Menor"),CONCATENATE("R4C",'MATRIZ DE RIESGOS '!$O$28),"")</f>
        <v/>
      </c>
      <c r="Q49" s="76" t="str">
        <f>IF(AND('MATRIZ DE RIESGOS '!$Y$29="Muy Baja",'MATRIZ DE RIESGOS '!$AA$29="Menor"),CONCATENATE("R4C",'MATRIZ DE RIESGOS '!$O$29),"")</f>
        <v/>
      </c>
      <c r="R49" s="76" t="str">
        <f>IF(AND('MATRIZ DE RIESGOS '!$Y$30="Muy Baja",'MATRIZ DE RIESGOS '!$AA$30="Menor"),CONCATENATE("R4C",'MATRIZ DE RIESGOS '!$O$30),"")</f>
        <v/>
      </c>
      <c r="S49" s="76" t="str">
        <f>IF(AND('MATRIZ DE RIESGOS '!$Y$31="Muy Baja",'MATRIZ DE RIESGOS '!$AA$31="Menor"),CONCATENATE("R4C",'MATRIZ DE RIESGOS '!$O$31),"")</f>
        <v/>
      </c>
      <c r="T49" s="76" t="str">
        <f>IF(AND('MATRIZ DE RIESGOS '!$Y$32="Muy Baja",'MATRIZ DE RIESGOS '!$AA$32="Menor"),CONCATENATE("R4C",'MATRIZ DE RIESGOS '!$O$32),"")</f>
        <v/>
      </c>
      <c r="U49" s="77" t="str">
        <f>IF(AND('MATRIZ DE RIESGOS '!$Y$33="Muy Baja",'MATRIZ DE RIESGOS '!$AA$33="Menor"),CONCATENATE("R4C",'MATRIZ DE RIESGOS '!$O$33),"")</f>
        <v/>
      </c>
      <c r="V49" s="66" t="str">
        <f>IF(AND('MATRIZ DE RIESGOS '!$Y$28="Muy Baja",'MATRIZ DE RIESGOS '!$AA$28="Moderado"),CONCATENATE("R4C",'MATRIZ DE RIESGOS '!$O$28),"")</f>
        <v/>
      </c>
      <c r="W49" s="67" t="str">
        <f>IF(AND('MATRIZ DE RIESGOS '!$Y$29="Muy Baja",'MATRIZ DE RIESGOS '!$AA$29="Moderado"),CONCATENATE("R4C",'MATRIZ DE RIESGOS '!$O$29),"")</f>
        <v/>
      </c>
      <c r="X49" s="67" t="str">
        <f>IF(AND('MATRIZ DE RIESGOS '!$Y$30="Muy Baja",'MATRIZ DE RIESGOS '!$AA$30="Moderado"),CONCATENATE("R4C",'MATRIZ DE RIESGOS '!$O$30),"")</f>
        <v/>
      </c>
      <c r="Y49" s="67" t="str">
        <f>IF(AND('MATRIZ DE RIESGOS '!$Y$31="Muy Baja",'MATRIZ DE RIESGOS '!$AA$31="Moderado"),CONCATENATE("R4C",'MATRIZ DE RIESGOS '!$O$31),"")</f>
        <v/>
      </c>
      <c r="Z49" s="67" t="str">
        <f>IF(AND('MATRIZ DE RIESGOS '!$Y$32="Muy Baja",'MATRIZ DE RIESGOS '!$AA$32="Moderado"),CONCATENATE("R4C",'MATRIZ DE RIESGOS '!$O$32),"")</f>
        <v/>
      </c>
      <c r="AA49" s="68" t="str">
        <f>IF(AND('MATRIZ DE RIESGOS '!$Y$33="Muy Baja",'MATRIZ DE RIESGOS '!$AA$33="Moderado"),CONCATENATE("R4C",'MATRIZ DE RIESGOS '!$O$33),"")</f>
        <v/>
      </c>
      <c r="AB49" s="51" t="str">
        <f>IF(AND('MATRIZ DE RIESGOS '!$Y$28="Muy Baja",'MATRIZ DE RIESGOS '!$AA$28="Mayor"),CONCATENATE("R4C",'MATRIZ DE RIESGOS '!$O$28),"")</f>
        <v/>
      </c>
      <c r="AC49" s="52" t="str">
        <f>IF(AND('MATRIZ DE RIESGOS '!$Y$29="Muy Baja",'MATRIZ DE RIESGOS '!$AA$29="Mayor"),CONCATENATE("R4C",'MATRIZ DE RIESGOS '!$O$29),"")</f>
        <v/>
      </c>
      <c r="AD49" s="52" t="str">
        <f>IF(AND('MATRIZ DE RIESGOS '!$Y$30="Muy Baja",'MATRIZ DE RIESGOS '!$AA$30="Mayor"),CONCATENATE("R4C",'MATRIZ DE RIESGOS '!$O$30),"")</f>
        <v/>
      </c>
      <c r="AE49" s="52" t="str">
        <f>IF(AND('MATRIZ DE RIESGOS '!$Y$31="Muy Baja",'MATRIZ DE RIESGOS '!$AA$31="Mayor"),CONCATENATE("R4C",'MATRIZ DE RIESGOS '!$O$31),"")</f>
        <v/>
      </c>
      <c r="AF49" s="52" t="str">
        <f>IF(AND('MATRIZ DE RIESGOS '!$Y$32="Muy Baja",'MATRIZ DE RIESGOS '!$AA$32="Mayor"),CONCATENATE("R4C",'MATRIZ DE RIESGOS '!$O$32),"")</f>
        <v/>
      </c>
      <c r="AG49" s="53" t="str">
        <f>IF(AND('MATRIZ DE RIESGOS '!$Y$33="Muy Baja",'MATRIZ DE RIESGOS '!$AA$33="Mayor"),CONCATENATE("R4C",'MATRIZ DE RIESGOS '!$O$33),"")</f>
        <v/>
      </c>
      <c r="AH49" s="54" t="str">
        <f>IF(AND('MATRIZ DE RIESGOS '!$Y$28="Muy Baja",'MATRIZ DE RIESGOS '!$AA$28="Catastrófico"),CONCATENATE("R4C",'MATRIZ DE RIESGOS '!$O$28),"")</f>
        <v/>
      </c>
      <c r="AI49" s="55" t="str">
        <f>IF(AND('MATRIZ DE RIESGOS '!$Y$29="Muy Baja",'MATRIZ DE RIESGOS '!$AA$29="Catastrófico"),CONCATENATE("R4C",'MATRIZ DE RIESGOS '!$O$29),"")</f>
        <v/>
      </c>
      <c r="AJ49" s="55" t="str">
        <f>IF(AND('MATRIZ DE RIESGOS '!$Y$30="Muy Baja",'MATRIZ DE RIESGOS '!$AA$30="Catastrófico"),CONCATENATE("R4C",'MATRIZ DE RIESGOS '!$O$30),"")</f>
        <v/>
      </c>
      <c r="AK49" s="55" t="str">
        <f>IF(AND('MATRIZ DE RIESGOS '!$Y$31="Muy Baja",'MATRIZ DE RIESGOS '!$AA$31="Catastrófico"),CONCATENATE("R4C",'MATRIZ DE RIESGOS '!$O$31),"")</f>
        <v/>
      </c>
      <c r="AL49" s="55" t="str">
        <f>IF(AND('MATRIZ DE RIESGOS '!$Y$32="Muy Baja",'MATRIZ DE RIESGOS '!$AA$32="Catastrófico"),CONCATENATE("R4C",'MATRIZ DE RIESGOS '!$O$32),"")</f>
        <v/>
      </c>
      <c r="AM49" s="56" t="str">
        <f>IF(AND('MATRIZ DE RIESGOS '!$Y$33="Muy Baja",'MATRIZ DE RIESGOS '!$AA$33="Catastrófico"),CONCATENATE("R4C",'MATRIZ DE RIESGOS '!$O$33),"")</f>
        <v/>
      </c>
      <c r="AN49" s="1"/>
      <c r="AO49" s="1"/>
      <c r="AP49" s="1"/>
      <c r="AQ49" s="1"/>
      <c r="AR49" s="1"/>
      <c r="AS49" s="1"/>
      <c r="AT49" s="1"/>
      <c r="AU49" s="1"/>
      <c r="AV49" s="1"/>
      <c r="AW49" s="1"/>
      <c r="AX49" s="1"/>
      <c r="AY49" s="1"/>
      <c r="AZ49" s="1"/>
      <c r="BA49" s="1"/>
      <c r="BB49" s="1"/>
      <c r="BC49" s="1"/>
      <c r="BD49" s="1"/>
      <c r="BE49" s="1"/>
      <c r="BF49" s="1"/>
      <c r="BG49" s="1"/>
      <c r="BH49" s="1"/>
      <c r="BI49" s="1"/>
    </row>
    <row r="50" spans="1:61" ht="15" customHeight="1" x14ac:dyDescent="0.25">
      <c r="A50" s="1"/>
      <c r="B50" s="248"/>
      <c r="C50" s="147"/>
      <c r="D50" s="148"/>
      <c r="E50" s="178"/>
      <c r="F50" s="147"/>
      <c r="G50" s="147"/>
      <c r="H50" s="147"/>
      <c r="I50" s="148"/>
      <c r="J50" s="75" t="str">
        <f>IF(AND('MATRIZ DE RIESGOS '!$Y$34="Muy Baja",'MATRIZ DE RIESGOS '!$AA$34="Leve"),CONCATENATE("R5C",'MATRIZ DE RIESGOS '!$O$34),"")</f>
        <v/>
      </c>
      <c r="K50" s="76" t="str">
        <f>IF(AND('MATRIZ DE RIESGOS '!$Y$35="Muy Baja",'MATRIZ DE RIESGOS '!$AA$35="Leve"),CONCATENATE("R5C",'MATRIZ DE RIESGOS '!$O$35),"")</f>
        <v/>
      </c>
      <c r="L50" s="76" t="str">
        <f>IF(AND('MATRIZ DE RIESGOS '!$Y$36="Muy Baja",'MATRIZ DE RIESGOS '!$AA$36="Leve"),CONCATENATE("R5C",'MATRIZ DE RIESGOS '!$O$36),"")</f>
        <v/>
      </c>
      <c r="M50" s="76" t="str">
        <f>IF(AND('MATRIZ DE RIESGOS '!$Y$37="Muy Baja",'MATRIZ DE RIESGOS '!$AA$37="Leve"),CONCATENATE("R5C",'MATRIZ DE RIESGOS '!$O$37),"")</f>
        <v/>
      </c>
      <c r="N50" s="76" t="str">
        <f>IF(AND('MATRIZ DE RIESGOS '!$Y$38="Muy Baja",'MATRIZ DE RIESGOS '!$AA$38="Leve"),CONCATENATE("R5C",'MATRIZ DE RIESGOS '!$O$38),"")</f>
        <v/>
      </c>
      <c r="O50" s="77" t="str">
        <f>IF(AND('MATRIZ DE RIESGOS '!$Y$39="Muy Baja",'MATRIZ DE RIESGOS '!$AA$39="Leve"),CONCATENATE("R5C",'MATRIZ DE RIESGOS '!$O$39),"")</f>
        <v/>
      </c>
      <c r="P50" s="75" t="str">
        <f>IF(AND('MATRIZ DE RIESGOS '!$Y$34="Muy Baja",'MATRIZ DE RIESGOS '!$AA$34="Menor"),CONCATENATE("R5C",'MATRIZ DE RIESGOS '!$O$34),"")</f>
        <v/>
      </c>
      <c r="Q50" s="76" t="str">
        <f>IF(AND('MATRIZ DE RIESGOS '!$Y$35="Muy Baja",'MATRIZ DE RIESGOS '!$AA$35="Menor"),CONCATENATE("R5C",'MATRIZ DE RIESGOS '!$O$35),"")</f>
        <v/>
      </c>
      <c r="R50" s="76" t="str">
        <f>IF(AND('MATRIZ DE RIESGOS '!$Y$36="Muy Baja",'MATRIZ DE RIESGOS '!$AA$36="Menor"),CONCATENATE("R5C",'MATRIZ DE RIESGOS '!$O$36),"")</f>
        <v/>
      </c>
      <c r="S50" s="76" t="str">
        <f>IF(AND('MATRIZ DE RIESGOS '!$Y$37="Muy Baja",'MATRIZ DE RIESGOS '!$AA$37="Menor"),CONCATENATE("R5C",'MATRIZ DE RIESGOS '!$O$37),"")</f>
        <v/>
      </c>
      <c r="T50" s="76" t="str">
        <f>IF(AND('MATRIZ DE RIESGOS '!$Y$38="Muy Baja",'MATRIZ DE RIESGOS '!$AA$38="Menor"),CONCATENATE("R5C",'MATRIZ DE RIESGOS '!$O$38),"")</f>
        <v/>
      </c>
      <c r="U50" s="77" t="str">
        <f>IF(AND('MATRIZ DE RIESGOS '!$Y$39="Muy Baja",'MATRIZ DE RIESGOS '!$AA$39="Menor"),CONCATENATE("R5C",'MATRIZ DE RIESGOS '!$O$39),"")</f>
        <v/>
      </c>
      <c r="V50" s="66" t="str">
        <f>IF(AND('MATRIZ DE RIESGOS '!$Y$34="Muy Baja",'MATRIZ DE RIESGOS '!$AA$34="Moderado"),CONCATENATE("R5C",'MATRIZ DE RIESGOS '!$O$34),"")</f>
        <v/>
      </c>
      <c r="W50" s="67" t="str">
        <f>IF(AND('MATRIZ DE RIESGOS '!$Y$35="Muy Baja",'MATRIZ DE RIESGOS '!$AA$35="Moderado"),CONCATENATE("R5C",'MATRIZ DE RIESGOS '!$O$35),"")</f>
        <v/>
      </c>
      <c r="X50" s="67" t="str">
        <f>IF(AND('MATRIZ DE RIESGOS '!$Y$36="Muy Baja",'MATRIZ DE RIESGOS '!$AA$36="Moderado"),CONCATENATE("R5C",'MATRIZ DE RIESGOS '!$O$36),"")</f>
        <v/>
      </c>
      <c r="Y50" s="67" t="str">
        <f>IF(AND('MATRIZ DE RIESGOS '!$Y$37="Muy Baja",'MATRIZ DE RIESGOS '!$AA$37="Moderado"),CONCATENATE("R5C",'MATRIZ DE RIESGOS '!$O$37),"")</f>
        <v/>
      </c>
      <c r="Z50" s="67" t="str">
        <f>IF(AND('MATRIZ DE RIESGOS '!$Y$38="Muy Baja",'MATRIZ DE RIESGOS '!$AA$38="Moderado"),CONCATENATE("R5C",'MATRIZ DE RIESGOS '!$O$38),"")</f>
        <v/>
      </c>
      <c r="AA50" s="68" t="str">
        <f>IF(AND('MATRIZ DE RIESGOS '!$Y$39="Muy Baja",'MATRIZ DE RIESGOS '!$AA$39="Moderado"),CONCATENATE("R5C",'MATRIZ DE RIESGOS '!$O$39),"")</f>
        <v/>
      </c>
      <c r="AB50" s="51" t="str">
        <f>IF(AND('MATRIZ DE RIESGOS '!$Y$34="Muy Baja",'MATRIZ DE RIESGOS '!$AA$34="Mayor"),CONCATENATE("R5C",'MATRIZ DE RIESGOS '!$O$34),"")</f>
        <v/>
      </c>
      <c r="AC50" s="52" t="str">
        <f>IF(AND('MATRIZ DE RIESGOS '!$Y$35="Muy Baja",'MATRIZ DE RIESGOS '!$AA$35="Mayor"),CONCATENATE("R5C",'MATRIZ DE RIESGOS '!$O$35),"")</f>
        <v/>
      </c>
      <c r="AD50" s="52" t="str">
        <f>IF(AND('MATRIZ DE RIESGOS '!$Y$36="Muy Baja",'MATRIZ DE RIESGOS '!$AA$36="Mayor"),CONCATENATE("R5C",'MATRIZ DE RIESGOS '!$O$36),"")</f>
        <v/>
      </c>
      <c r="AE50" s="52" t="str">
        <f>IF(AND('MATRIZ DE RIESGOS '!$Y$37="Muy Baja",'MATRIZ DE RIESGOS '!$AA$37="Mayor"),CONCATENATE("R5C",'MATRIZ DE RIESGOS '!$O$37),"")</f>
        <v/>
      </c>
      <c r="AF50" s="52" t="str">
        <f>IF(AND('MATRIZ DE RIESGOS '!$Y$38="Muy Baja",'MATRIZ DE RIESGOS '!$AA$38="Mayor"),CONCATENATE("R5C",'MATRIZ DE RIESGOS '!$O$38),"")</f>
        <v/>
      </c>
      <c r="AG50" s="53" t="str">
        <f>IF(AND('MATRIZ DE RIESGOS '!$Y$39="Muy Baja",'MATRIZ DE RIESGOS '!$AA$39="Mayor"),CONCATENATE("R5C",'MATRIZ DE RIESGOS '!$O$39),"")</f>
        <v/>
      </c>
      <c r="AH50" s="54" t="str">
        <f>IF(AND('MATRIZ DE RIESGOS '!$Y$34="Muy Baja",'MATRIZ DE RIESGOS '!$AA$34="Catastrófico"),CONCATENATE("R5C",'MATRIZ DE RIESGOS '!$O$34),"")</f>
        <v/>
      </c>
      <c r="AI50" s="55" t="str">
        <f>IF(AND('MATRIZ DE RIESGOS '!$Y$35="Muy Baja",'MATRIZ DE RIESGOS '!$AA$35="Catastrófico"),CONCATENATE("R5C",'MATRIZ DE RIESGOS '!$O$35),"")</f>
        <v/>
      </c>
      <c r="AJ50" s="55" t="str">
        <f>IF(AND('MATRIZ DE RIESGOS '!$Y$36="Muy Baja",'MATRIZ DE RIESGOS '!$AA$36="Catastrófico"),CONCATENATE("R5C",'MATRIZ DE RIESGOS '!$O$36),"")</f>
        <v/>
      </c>
      <c r="AK50" s="55" t="str">
        <f>IF(AND('MATRIZ DE RIESGOS '!$Y$37="Muy Baja",'MATRIZ DE RIESGOS '!$AA$37="Catastrófico"),CONCATENATE("R5C",'MATRIZ DE RIESGOS '!$O$37),"")</f>
        <v/>
      </c>
      <c r="AL50" s="55" t="str">
        <f>IF(AND('MATRIZ DE RIESGOS '!$Y$38="Muy Baja",'MATRIZ DE RIESGOS '!$AA$38="Catastrófico"),CONCATENATE("R5C",'MATRIZ DE RIESGOS '!$O$38),"")</f>
        <v/>
      </c>
      <c r="AM50" s="56" t="str">
        <f>IF(AND('MATRIZ DE RIESGOS '!$Y$39="Muy Baja",'MATRIZ DE RIESGOS '!$AA$39="Catastrófico"),CONCATENATE("R5C",'MATRIZ DE RIESGOS '!$O$39),"")</f>
        <v/>
      </c>
      <c r="AN50" s="1"/>
      <c r="AO50" s="1"/>
      <c r="AP50" s="1"/>
      <c r="AQ50" s="1"/>
      <c r="AR50" s="1"/>
      <c r="AS50" s="1"/>
      <c r="AT50" s="1"/>
      <c r="AU50" s="1"/>
      <c r="AV50" s="1"/>
      <c r="AW50" s="1"/>
      <c r="AX50" s="1"/>
      <c r="AY50" s="1"/>
      <c r="AZ50" s="1"/>
      <c r="BA50" s="1"/>
      <c r="BB50" s="1"/>
      <c r="BC50" s="1"/>
      <c r="BD50" s="1"/>
      <c r="BE50" s="1"/>
      <c r="BF50" s="1"/>
      <c r="BG50" s="1"/>
      <c r="BH50" s="1"/>
      <c r="BI50" s="1"/>
    </row>
    <row r="51" spans="1:61" ht="15" customHeight="1" x14ac:dyDescent="0.25">
      <c r="A51" s="1"/>
      <c r="B51" s="248"/>
      <c r="C51" s="147"/>
      <c r="D51" s="148"/>
      <c r="E51" s="178"/>
      <c r="F51" s="147"/>
      <c r="G51" s="147"/>
      <c r="H51" s="147"/>
      <c r="I51" s="148"/>
      <c r="J51" s="75" t="str">
        <f>IF(AND('MATRIZ DE RIESGOS '!$Y$40="Muy Baja",'MATRIZ DE RIESGOS '!$AA$40="Leve"),CONCATENATE("R6C",'MATRIZ DE RIESGOS '!$O$40),"")</f>
        <v/>
      </c>
      <c r="K51" s="76" t="str">
        <f>IF(AND('MATRIZ DE RIESGOS '!$Y$41="Muy Baja",'MATRIZ DE RIESGOS '!$AA$41="Leve"),CONCATENATE("R6C",'MATRIZ DE RIESGOS '!$O$41),"")</f>
        <v/>
      </c>
      <c r="L51" s="76" t="str">
        <f>IF(AND('MATRIZ DE RIESGOS '!$Y$42="Muy Baja",'MATRIZ DE RIESGOS '!$AA$42="Leve"),CONCATENATE("R6C",'MATRIZ DE RIESGOS '!$O$42),"")</f>
        <v/>
      </c>
      <c r="M51" s="76" t="str">
        <f>IF(AND('MATRIZ DE RIESGOS '!$Y$43="Muy Baja",'MATRIZ DE RIESGOS '!$AA$43="Leve"),CONCATENATE("R6C",'MATRIZ DE RIESGOS '!$O$43),"")</f>
        <v/>
      </c>
      <c r="N51" s="76" t="str">
        <f>IF(AND('MATRIZ DE RIESGOS '!$Y$44="Muy Baja",'MATRIZ DE RIESGOS '!$AA$44="Leve"),CONCATENATE("R6C",'MATRIZ DE RIESGOS '!$O$44),"")</f>
        <v/>
      </c>
      <c r="O51" s="77" t="str">
        <f>IF(AND('MATRIZ DE RIESGOS '!$Y$45="Muy Baja",'MATRIZ DE RIESGOS '!$AA$45="Leve"),CONCATENATE("R6C",'MATRIZ DE RIESGOS '!$O$45),"")</f>
        <v/>
      </c>
      <c r="P51" s="75" t="str">
        <f>IF(AND('MATRIZ DE RIESGOS '!$Y$40="Muy Baja",'MATRIZ DE RIESGOS '!$AA$40="Menor"),CONCATENATE("R6C",'MATRIZ DE RIESGOS '!$O$40),"")</f>
        <v/>
      </c>
      <c r="Q51" s="76" t="str">
        <f>IF(AND('MATRIZ DE RIESGOS '!$Y$41="Muy Baja",'MATRIZ DE RIESGOS '!$AA$41="Menor"),CONCATENATE("R6C",'MATRIZ DE RIESGOS '!$O$41),"")</f>
        <v/>
      </c>
      <c r="R51" s="76" t="str">
        <f>IF(AND('MATRIZ DE RIESGOS '!$Y$42="Muy Baja",'MATRIZ DE RIESGOS '!$AA$42="Menor"),CONCATENATE("R6C",'MATRIZ DE RIESGOS '!$O$42),"")</f>
        <v/>
      </c>
      <c r="S51" s="76" t="str">
        <f>IF(AND('MATRIZ DE RIESGOS '!$Y$43="Muy Baja",'MATRIZ DE RIESGOS '!$AA$43="Menor"),CONCATENATE("R6C",'MATRIZ DE RIESGOS '!$O$43),"")</f>
        <v/>
      </c>
      <c r="T51" s="76" t="str">
        <f>IF(AND('MATRIZ DE RIESGOS '!$Y$44="Muy Baja",'MATRIZ DE RIESGOS '!$AA$44="Menor"),CONCATENATE("R6C",'MATRIZ DE RIESGOS '!$O$44),"")</f>
        <v/>
      </c>
      <c r="U51" s="77" t="str">
        <f>IF(AND('MATRIZ DE RIESGOS '!$Y$45="Muy Baja",'MATRIZ DE RIESGOS '!$AA$45="Menor"),CONCATENATE("R6C",'MATRIZ DE RIESGOS '!$O$45),"")</f>
        <v/>
      </c>
      <c r="V51" s="66" t="str">
        <f>IF(AND('MATRIZ DE RIESGOS '!$Y$40="Muy Baja",'MATRIZ DE RIESGOS '!$AA$40="Moderado"),CONCATENATE("R6C",'MATRIZ DE RIESGOS '!$O$40),"")</f>
        <v/>
      </c>
      <c r="W51" s="67" t="str">
        <f>IF(AND('MATRIZ DE RIESGOS '!$Y$41="Muy Baja",'MATRIZ DE RIESGOS '!$AA$41="Moderado"),CONCATENATE("R6C",'MATRIZ DE RIESGOS '!$O$41),"")</f>
        <v/>
      </c>
      <c r="X51" s="67" t="str">
        <f>IF(AND('MATRIZ DE RIESGOS '!$Y$42="Muy Baja",'MATRIZ DE RIESGOS '!$AA$42="Moderado"),CONCATENATE("R6C",'MATRIZ DE RIESGOS '!$O$42),"")</f>
        <v/>
      </c>
      <c r="Y51" s="67" t="str">
        <f>IF(AND('MATRIZ DE RIESGOS '!$Y$43="Muy Baja",'MATRIZ DE RIESGOS '!$AA$43="Moderado"),CONCATENATE("R6C",'MATRIZ DE RIESGOS '!$O$43),"")</f>
        <v/>
      </c>
      <c r="Z51" s="67" t="str">
        <f>IF(AND('MATRIZ DE RIESGOS '!$Y$44="Muy Baja",'MATRIZ DE RIESGOS '!$AA$44="Moderado"),CONCATENATE("R6C",'MATRIZ DE RIESGOS '!$O$44),"")</f>
        <v/>
      </c>
      <c r="AA51" s="68" t="str">
        <f>IF(AND('MATRIZ DE RIESGOS '!$Y$45="Muy Baja",'MATRIZ DE RIESGOS '!$AA$45="Moderado"),CONCATENATE("R6C",'MATRIZ DE RIESGOS '!$O$45),"")</f>
        <v/>
      </c>
      <c r="AB51" s="51" t="str">
        <f>IF(AND('MATRIZ DE RIESGOS '!$Y$40="Muy Baja",'MATRIZ DE RIESGOS '!$AA$40="Mayor"),CONCATENATE("R6C",'MATRIZ DE RIESGOS '!$O$40),"")</f>
        <v/>
      </c>
      <c r="AC51" s="52" t="str">
        <f>IF(AND('MATRIZ DE RIESGOS '!$Y$41="Muy Baja",'MATRIZ DE RIESGOS '!$AA$41="Mayor"),CONCATENATE("R6C",'MATRIZ DE RIESGOS '!$O$41),"")</f>
        <v/>
      </c>
      <c r="AD51" s="52" t="str">
        <f>IF(AND('MATRIZ DE RIESGOS '!$Y$42="Muy Baja",'MATRIZ DE RIESGOS '!$AA$42="Mayor"),CONCATENATE("R6C",'MATRIZ DE RIESGOS '!$O$42),"")</f>
        <v/>
      </c>
      <c r="AE51" s="52" t="str">
        <f>IF(AND('MATRIZ DE RIESGOS '!$Y$43="Muy Baja",'MATRIZ DE RIESGOS '!$AA$43="Mayor"),CONCATENATE("R6C",'MATRIZ DE RIESGOS '!$O$43),"")</f>
        <v/>
      </c>
      <c r="AF51" s="52" t="str">
        <f>IF(AND('MATRIZ DE RIESGOS '!$Y$44="Muy Baja",'MATRIZ DE RIESGOS '!$AA$44="Mayor"),CONCATENATE("R6C",'MATRIZ DE RIESGOS '!$O$44),"")</f>
        <v/>
      </c>
      <c r="AG51" s="53" t="str">
        <f>IF(AND('MATRIZ DE RIESGOS '!$Y$45="Muy Baja",'MATRIZ DE RIESGOS '!$AA$45="Mayor"),CONCATENATE("R6C",'MATRIZ DE RIESGOS '!$O$45),"")</f>
        <v/>
      </c>
      <c r="AH51" s="54" t="str">
        <f>IF(AND('MATRIZ DE RIESGOS '!$Y$40="Muy Baja",'MATRIZ DE RIESGOS '!$AA$40="Catastrófico"),CONCATENATE("R6C",'MATRIZ DE RIESGOS '!$O$40),"")</f>
        <v/>
      </c>
      <c r="AI51" s="55" t="str">
        <f>IF(AND('MATRIZ DE RIESGOS '!$Y$41="Muy Baja",'MATRIZ DE RIESGOS '!$AA$41="Catastrófico"),CONCATENATE("R6C",'MATRIZ DE RIESGOS '!$O$41),"")</f>
        <v/>
      </c>
      <c r="AJ51" s="55" t="str">
        <f>IF(AND('MATRIZ DE RIESGOS '!$Y$42="Muy Baja",'MATRIZ DE RIESGOS '!$AA$42="Catastrófico"),CONCATENATE("R6C",'MATRIZ DE RIESGOS '!$O$42),"")</f>
        <v/>
      </c>
      <c r="AK51" s="55" t="str">
        <f>IF(AND('MATRIZ DE RIESGOS '!$Y$43="Muy Baja",'MATRIZ DE RIESGOS '!$AA$43="Catastrófico"),CONCATENATE("R6C",'MATRIZ DE RIESGOS '!$O$43),"")</f>
        <v/>
      </c>
      <c r="AL51" s="55" t="str">
        <f>IF(AND('MATRIZ DE RIESGOS '!$Y$44="Muy Baja",'MATRIZ DE RIESGOS '!$AA$44="Catastrófico"),CONCATENATE("R6C",'MATRIZ DE RIESGOS '!$O$44),"")</f>
        <v/>
      </c>
      <c r="AM51" s="56" t="str">
        <f>IF(AND('MATRIZ DE RIESGOS '!$Y$45="Muy Baja",'MATRIZ DE RIESGOS '!$AA$45="Catastrófico"),CONCATENATE("R6C",'MATRIZ DE RIESGOS '!$O$45),"")</f>
        <v/>
      </c>
      <c r="AN51" s="1"/>
      <c r="AO51" s="1"/>
      <c r="AP51" s="1"/>
      <c r="AQ51" s="1"/>
      <c r="AR51" s="1"/>
      <c r="AS51" s="1"/>
      <c r="AT51" s="1"/>
      <c r="AU51" s="1"/>
      <c r="AV51" s="1"/>
      <c r="AW51" s="1"/>
      <c r="AX51" s="1"/>
      <c r="AY51" s="1"/>
      <c r="AZ51" s="1"/>
      <c r="BA51" s="1"/>
      <c r="BB51" s="1"/>
      <c r="BC51" s="1"/>
      <c r="BD51" s="1"/>
      <c r="BE51" s="1"/>
      <c r="BF51" s="1"/>
      <c r="BG51" s="1"/>
      <c r="BH51" s="1"/>
      <c r="BI51" s="1"/>
    </row>
    <row r="52" spans="1:61" ht="15" customHeight="1" x14ac:dyDescent="0.25">
      <c r="A52" s="1"/>
      <c r="B52" s="248"/>
      <c r="C52" s="147"/>
      <c r="D52" s="148"/>
      <c r="E52" s="178"/>
      <c r="F52" s="147"/>
      <c r="G52" s="147"/>
      <c r="H52" s="147"/>
      <c r="I52" s="148"/>
      <c r="J52" s="75" t="str">
        <f>IF(AND('MATRIZ DE RIESGOS '!$Y$46="Muy Baja",'MATRIZ DE RIESGOS '!$AA$46="Leve"),CONCATENATE("R7C",'MATRIZ DE RIESGOS '!$O$46),"")</f>
        <v/>
      </c>
      <c r="K52" s="76" t="str">
        <f>IF(AND('MATRIZ DE RIESGOS '!$Y$47="Muy Baja",'MATRIZ DE RIESGOS '!$AA$47="Leve"),CONCATENATE("R7C",'MATRIZ DE RIESGOS '!$O$47),"")</f>
        <v/>
      </c>
      <c r="L52" s="76" t="str">
        <f>IF(AND('MATRIZ DE RIESGOS '!$Y$48="Muy Baja",'MATRIZ DE RIESGOS '!$AA$48="Leve"),CONCATENATE("R7C",'MATRIZ DE RIESGOS '!$O$48),"")</f>
        <v/>
      </c>
      <c r="M52" s="76" t="str">
        <f>IF(AND('MATRIZ DE RIESGOS '!$Y$49="Muy Baja",'MATRIZ DE RIESGOS '!$AA$49="Leve"),CONCATENATE("R7C",'MATRIZ DE RIESGOS '!$O$49),"")</f>
        <v/>
      </c>
      <c r="N52" s="76" t="str">
        <f>IF(AND('MATRIZ DE RIESGOS '!$Y$50="Muy Baja",'MATRIZ DE RIESGOS '!$AA$50="Leve"),CONCATENATE("R7C",'MATRIZ DE RIESGOS '!$O$50),"")</f>
        <v/>
      </c>
      <c r="O52" s="77" t="str">
        <f>IF(AND('MATRIZ DE RIESGOS '!$Y$51="Muy Baja",'MATRIZ DE RIESGOS '!$AA$51="Leve"),CONCATENATE("R7C",'MATRIZ DE RIESGOS '!$O$51),"")</f>
        <v/>
      </c>
      <c r="P52" s="75" t="str">
        <f>IF(AND('MATRIZ DE RIESGOS '!$Y$46="Muy Baja",'MATRIZ DE RIESGOS '!$AA$46="Menor"),CONCATENATE("R7C",'MATRIZ DE RIESGOS '!$O$46),"")</f>
        <v/>
      </c>
      <c r="Q52" s="76" t="str">
        <f>IF(AND('MATRIZ DE RIESGOS '!$Y$47="Muy Baja",'MATRIZ DE RIESGOS '!$AA$47="Menor"),CONCATENATE("R7C",'MATRIZ DE RIESGOS '!$O$47),"")</f>
        <v/>
      </c>
      <c r="R52" s="76" t="str">
        <f>IF(AND('MATRIZ DE RIESGOS '!$Y$48="Muy Baja",'MATRIZ DE RIESGOS '!$AA$48="Menor"),CONCATENATE("R7C",'MATRIZ DE RIESGOS '!$O$48),"")</f>
        <v/>
      </c>
      <c r="S52" s="76" t="str">
        <f>IF(AND('MATRIZ DE RIESGOS '!$Y$49="Muy Baja",'MATRIZ DE RIESGOS '!$AA$49="Menor"),CONCATENATE("R7C",'MATRIZ DE RIESGOS '!$O$49),"")</f>
        <v/>
      </c>
      <c r="T52" s="76" t="str">
        <f>IF(AND('MATRIZ DE RIESGOS '!$Y$50="Muy Baja",'MATRIZ DE RIESGOS '!$AA$50="Menor"),CONCATENATE("R7C",'MATRIZ DE RIESGOS '!$O$50),"")</f>
        <v/>
      </c>
      <c r="U52" s="77" t="str">
        <f>IF(AND('MATRIZ DE RIESGOS '!$Y$51="Muy Baja",'MATRIZ DE RIESGOS '!$AA$51="Menor"),CONCATENATE("R7C",'MATRIZ DE RIESGOS '!$O$51),"")</f>
        <v/>
      </c>
      <c r="V52" s="66" t="str">
        <f>IF(AND('MATRIZ DE RIESGOS '!$Y$46="Muy Baja",'MATRIZ DE RIESGOS '!$AA$46="Moderado"),CONCATENATE("R7C",'MATRIZ DE RIESGOS '!$O$46),"")</f>
        <v/>
      </c>
      <c r="W52" s="67" t="str">
        <f>IF(AND('MATRIZ DE RIESGOS '!$Y$47="Muy Baja",'MATRIZ DE RIESGOS '!$AA$47="Moderado"),CONCATENATE("R7C",'MATRIZ DE RIESGOS '!$O$47),"")</f>
        <v/>
      </c>
      <c r="X52" s="67" t="str">
        <f>IF(AND('MATRIZ DE RIESGOS '!$Y$48="Muy Baja",'MATRIZ DE RIESGOS '!$AA$48="Moderado"),CONCATENATE("R7C",'MATRIZ DE RIESGOS '!$O$48),"")</f>
        <v/>
      </c>
      <c r="Y52" s="67" t="str">
        <f>IF(AND('MATRIZ DE RIESGOS '!$Y$49="Muy Baja",'MATRIZ DE RIESGOS '!$AA$49="Moderado"),CONCATENATE("R7C",'MATRIZ DE RIESGOS '!$O$49),"")</f>
        <v/>
      </c>
      <c r="Z52" s="67" t="str">
        <f>IF(AND('MATRIZ DE RIESGOS '!$Y$50="Muy Baja",'MATRIZ DE RIESGOS '!$AA$50="Moderado"),CONCATENATE("R7C",'MATRIZ DE RIESGOS '!$O$50),"")</f>
        <v/>
      </c>
      <c r="AA52" s="68" t="str">
        <f>IF(AND('MATRIZ DE RIESGOS '!$Y$51="Muy Baja",'MATRIZ DE RIESGOS '!$AA$51="Moderado"),CONCATENATE("R7C",'MATRIZ DE RIESGOS '!$O$51),"")</f>
        <v/>
      </c>
      <c r="AB52" s="51" t="str">
        <f>IF(AND('MATRIZ DE RIESGOS '!$Y$46="Muy Baja",'MATRIZ DE RIESGOS '!$AA$46="Mayor"),CONCATENATE("R7C",'MATRIZ DE RIESGOS '!$O$46),"")</f>
        <v/>
      </c>
      <c r="AC52" s="52" t="str">
        <f>IF(AND('MATRIZ DE RIESGOS '!$Y$47="Muy Baja",'MATRIZ DE RIESGOS '!$AA$47="Mayor"),CONCATENATE("R7C",'MATRIZ DE RIESGOS '!$O$47),"")</f>
        <v/>
      </c>
      <c r="AD52" s="52" t="str">
        <f>IF(AND('MATRIZ DE RIESGOS '!$Y$48="Muy Baja",'MATRIZ DE RIESGOS '!$AA$48="Mayor"),CONCATENATE("R7C",'MATRIZ DE RIESGOS '!$O$48),"")</f>
        <v/>
      </c>
      <c r="AE52" s="52" t="str">
        <f>IF(AND('MATRIZ DE RIESGOS '!$Y$49="Muy Baja",'MATRIZ DE RIESGOS '!$AA$49="Mayor"),CONCATENATE("R7C",'MATRIZ DE RIESGOS '!$O$49),"")</f>
        <v/>
      </c>
      <c r="AF52" s="52" t="str">
        <f>IF(AND('MATRIZ DE RIESGOS '!$Y$50="Muy Baja",'MATRIZ DE RIESGOS '!$AA$50="Mayor"),CONCATENATE("R7C",'MATRIZ DE RIESGOS '!$O$50),"")</f>
        <v/>
      </c>
      <c r="AG52" s="53" t="str">
        <f>IF(AND('MATRIZ DE RIESGOS '!$Y$51="Muy Baja",'MATRIZ DE RIESGOS '!$AA$51="Mayor"),CONCATENATE("R7C",'MATRIZ DE RIESGOS '!$O$51),"")</f>
        <v/>
      </c>
      <c r="AH52" s="54" t="str">
        <f>IF(AND('MATRIZ DE RIESGOS '!$Y$46="Muy Baja",'MATRIZ DE RIESGOS '!$AA$46="Catastrófico"),CONCATENATE("R7C",'MATRIZ DE RIESGOS '!$O$46),"")</f>
        <v/>
      </c>
      <c r="AI52" s="55" t="str">
        <f>IF(AND('MATRIZ DE RIESGOS '!$Y$47="Muy Baja",'MATRIZ DE RIESGOS '!$AA$47="Catastrófico"),CONCATENATE("R7C",'MATRIZ DE RIESGOS '!$O$47),"")</f>
        <v/>
      </c>
      <c r="AJ52" s="55" t="str">
        <f>IF(AND('MATRIZ DE RIESGOS '!$Y$48="Muy Baja",'MATRIZ DE RIESGOS '!$AA$48="Catastrófico"),CONCATENATE("R7C",'MATRIZ DE RIESGOS '!$O$48),"")</f>
        <v/>
      </c>
      <c r="AK52" s="55" t="str">
        <f>IF(AND('MATRIZ DE RIESGOS '!$Y$49="Muy Baja",'MATRIZ DE RIESGOS '!$AA$49="Catastrófico"),CONCATENATE("R7C",'MATRIZ DE RIESGOS '!$O$49),"")</f>
        <v/>
      </c>
      <c r="AL52" s="55" t="str">
        <f>IF(AND('MATRIZ DE RIESGOS '!$Y$50="Muy Baja",'MATRIZ DE RIESGOS '!$AA$50="Catastrófico"),CONCATENATE("R7C",'MATRIZ DE RIESGOS '!$O$50),"")</f>
        <v/>
      </c>
      <c r="AM52" s="56" t="str">
        <f>IF(AND('MATRIZ DE RIESGOS '!$Y$51="Muy Baja",'MATRIZ DE RIESGOS '!$AA$51="Catastrófico"),CONCATENATE("R7C",'MATRIZ DE RIESGOS '!$O$51),"")</f>
        <v/>
      </c>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x14ac:dyDescent="0.25">
      <c r="A53" s="1"/>
      <c r="B53" s="248"/>
      <c r="C53" s="147"/>
      <c r="D53" s="148"/>
      <c r="E53" s="178"/>
      <c r="F53" s="147"/>
      <c r="G53" s="147"/>
      <c r="H53" s="147"/>
      <c r="I53" s="148"/>
      <c r="J53" s="75" t="str">
        <f>IF(AND('MATRIZ DE RIESGOS '!$Y$52="Muy Baja",'MATRIZ DE RIESGOS '!$AA$52="Leve"),CONCATENATE("R8C",'MATRIZ DE RIESGOS '!$O$52),"")</f>
        <v/>
      </c>
      <c r="K53" s="76" t="str">
        <f>IF(AND('MATRIZ DE RIESGOS '!$Y$53="Muy Baja",'MATRIZ DE RIESGOS '!$AA$53="Leve"),CONCATENATE("R8C",'MATRIZ DE RIESGOS '!$O$53),"")</f>
        <v/>
      </c>
      <c r="L53" s="76" t="str">
        <f>IF(AND('MATRIZ DE RIESGOS '!$Y$54="Muy Baja",'MATRIZ DE RIESGOS '!$AA$54="Leve"),CONCATENATE("R8C",'MATRIZ DE RIESGOS '!$O$54),"")</f>
        <v/>
      </c>
      <c r="M53" s="76" t="str">
        <f>IF(AND('MATRIZ DE RIESGOS '!$Y$55="Muy Baja",'MATRIZ DE RIESGOS '!$AA$55="Leve"),CONCATENATE("R8C",'MATRIZ DE RIESGOS '!$O$55),"")</f>
        <v/>
      </c>
      <c r="N53" s="76" t="str">
        <f>IF(AND('MATRIZ DE RIESGOS '!$Y$56="Muy Baja",'MATRIZ DE RIESGOS '!$AA$56="Leve"),CONCATENATE("R8C",'MATRIZ DE RIESGOS '!$O$56),"")</f>
        <v/>
      </c>
      <c r="O53" s="77" t="str">
        <f>IF(AND('MATRIZ DE RIESGOS '!$Y$57="Muy Baja",'MATRIZ DE RIESGOS '!$AA$57="Leve"),CONCATENATE("R8C",'MATRIZ DE RIESGOS '!$O$57),"")</f>
        <v/>
      </c>
      <c r="P53" s="75" t="str">
        <f>IF(AND('MATRIZ DE RIESGOS '!$Y$52="Muy Baja",'MATRIZ DE RIESGOS '!$AA$52="Menor"),CONCATENATE("R8C",'MATRIZ DE RIESGOS '!$O$52),"")</f>
        <v/>
      </c>
      <c r="Q53" s="76" t="str">
        <f>IF(AND('MATRIZ DE RIESGOS '!$Y$53="Muy Baja",'MATRIZ DE RIESGOS '!$AA$53="Menor"),CONCATENATE("R8C",'MATRIZ DE RIESGOS '!$O$53),"")</f>
        <v/>
      </c>
      <c r="R53" s="76" t="str">
        <f>IF(AND('MATRIZ DE RIESGOS '!$Y$54="Muy Baja",'MATRIZ DE RIESGOS '!$AA$54="Menor"),CONCATENATE("R8C",'MATRIZ DE RIESGOS '!$O$54),"")</f>
        <v/>
      </c>
      <c r="S53" s="76" t="str">
        <f>IF(AND('MATRIZ DE RIESGOS '!$Y$55="Muy Baja",'MATRIZ DE RIESGOS '!$AA$55="Menor"),CONCATENATE("R8C",'MATRIZ DE RIESGOS '!$O$55),"")</f>
        <v/>
      </c>
      <c r="T53" s="76" t="str">
        <f>IF(AND('MATRIZ DE RIESGOS '!$Y$56="Muy Baja",'MATRIZ DE RIESGOS '!$AA$56="Menor"),CONCATENATE("R8C",'MATRIZ DE RIESGOS '!$O$56),"")</f>
        <v/>
      </c>
      <c r="U53" s="77" t="str">
        <f>IF(AND('MATRIZ DE RIESGOS '!$Y$57="Muy Baja",'MATRIZ DE RIESGOS '!$AA$57="Menor"),CONCATENATE("R8C",'MATRIZ DE RIESGOS '!$O$57),"")</f>
        <v/>
      </c>
      <c r="V53" s="66" t="str">
        <f>IF(AND('MATRIZ DE RIESGOS '!$Y$52="Muy Baja",'MATRIZ DE RIESGOS '!$AA$52="Moderado"),CONCATENATE("R8C",'MATRIZ DE RIESGOS '!$O$52),"")</f>
        <v/>
      </c>
      <c r="W53" s="67" t="str">
        <f>IF(AND('MATRIZ DE RIESGOS '!$Y$53="Muy Baja",'MATRIZ DE RIESGOS '!$AA$53="Moderado"),CONCATENATE("R8C",'MATRIZ DE RIESGOS '!$O$53),"")</f>
        <v/>
      </c>
      <c r="X53" s="67" t="str">
        <f>IF(AND('MATRIZ DE RIESGOS '!$Y$54="Muy Baja",'MATRIZ DE RIESGOS '!$AA$54="Moderado"),CONCATENATE("R8C",'MATRIZ DE RIESGOS '!$O$54),"")</f>
        <v/>
      </c>
      <c r="Y53" s="67" t="str">
        <f>IF(AND('MATRIZ DE RIESGOS '!$Y$55="Muy Baja",'MATRIZ DE RIESGOS '!$AA$55="Moderado"),CONCATENATE("R8C",'MATRIZ DE RIESGOS '!$O$55),"")</f>
        <v/>
      </c>
      <c r="Z53" s="67" t="str">
        <f>IF(AND('MATRIZ DE RIESGOS '!$Y$56="Muy Baja",'MATRIZ DE RIESGOS '!$AA$56="Moderado"),CONCATENATE("R8C",'MATRIZ DE RIESGOS '!$O$56),"")</f>
        <v/>
      </c>
      <c r="AA53" s="68" t="str">
        <f>IF(AND('MATRIZ DE RIESGOS '!$Y$57="Muy Baja",'MATRIZ DE RIESGOS '!$AA$57="Moderado"),CONCATENATE("R8C",'MATRIZ DE RIESGOS '!$O$57),"")</f>
        <v/>
      </c>
      <c r="AB53" s="51" t="str">
        <f>IF(AND('MATRIZ DE RIESGOS '!$Y$52="Muy Baja",'MATRIZ DE RIESGOS '!$AA$52="Mayor"),CONCATENATE("R8C",'MATRIZ DE RIESGOS '!$O$52),"")</f>
        <v/>
      </c>
      <c r="AC53" s="52" t="str">
        <f>IF(AND('MATRIZ DE RIESGOS '!$Y$53="Muy Baja",'MATRIZ DE RIESGOS '!$AA$53="Mayor"),CONCATENATE("R8C",'MATRIZ DE RIESGOS '!$O$53),"")</f>
        <v/>
      </c>
      <c r="AD53" s="52" t="str">
        <f>IF(AND('MATRIZ DE RIESGOS '!$Y$54="Muy Baja",'MATRIZ DE RIESGOS '!$AA$54="Mayor"),CONCATENATE("R8C",'MATRIZ DE RIESGOS '!$O$54),"")</f>
        <v/>
      </c>
      <c r="AE53" s="52" t="str">
        <f>IF(AND('MATRIZ DE RIESGOS '!$Y$55="Muy Baja",'MATRIZ DE RIESGOS '!$AA$55="Mayor"),CONCATENATE("R8C",'MATRIZ DE RIESGOS '!$O$55),"")</f>
        <v/>
      </c>
      <c r="AF53" s="52" t="str">
        <f>IF(AND('MATRIZ DE RIESGOS '!$Y$56="Muy Baja",'MATRIZ DE RIESGOS '!$AA$56="Mayor"),CONCATENATE("R8C",'MATRIZ DE RIESGOS '!$O$56),"")</f>
        <v/>
      </c>
      <c r="AG53" s="53" t="str">
        <f>IF(AND('MATRIZ DE RIESGOS '!$Y$57="Muy Baja",'MATRIZ DE RIESGOS '!$AA$57="Mayor"),CONCATENATE("R8C",'MATRIZ DE RIESGOS '!$O$57),"")</f>
        <v/>
      </c>
      <c r="AH53" s="54" t="str">
        <f>IF(AND('MATRIZ DE RIESGOS '!$Y$52="Muy Baja",'MATRIZ DE RIESGOS '!$AA$52="Catastrófico"),CONCATENATE("R8C",'MATRIZ DE RIESGOS '!$O$52),"")</f>
        <v/>
      </c>
      <c r="AI53" s="55" t="str">
        <f>IF(AND('MATRIZ DE RIESGOS '!$Y$53="Muy Baja",'MATRIZ DE RIESGOS '!$AA$53="Catastrófico"),CONCATENATE("R8C",'MATRIZ DE RIESGOS '!$O$53),"")</f>
        <v/>
      </c>
      <c r="AJ53" s="55" t="str">
        <f>IF(AND('MATRIZ DE RIESGOS '!$Y$54="Muy Baja",'MATRIZ DE RIESGOS '!$AA$54="Catastrófico"),CONCATENATE("R8C",'MATRIZ DE RIESGOS '!$O$54),"")</f>
        <v/>
      </c>
      <c r="AK53" s="55" t="str">
        <f>IF(AND('MATRIZ DE RIESGOS '!$Y$55="Muy Baja",'MATRIZ DE RIESGOS '!$AA$55="Catastrófico"),CONCATENATE("R8C",'MATRIZ DE RIESGOS '!$O$55),"")</f>
        <v/>
      </c>
      <c r="AL53" s="55" t="str">
        <f>IF(AND('MATRIZ DE RIESGOS '!$Y$56="Muy Baja",'MATRIZ DE RIESGOS '!$AA$56="Catastrófico"),CONCATENATE("R8C",'MATRIZ DE RIESGOS '!$O$56),"")</f>
        <v/>
      </c>
      <c r="AM53" s="56" t="str">
        <f>IF(AND('MATRIZ DE RIESGOS '!$Y$57="Muy Baja",'MATRIZ DE RIESGOS '!$AA$57="Catastrófico"),CONCATENATE("R8C",'MATRIZ DE RIESGOS '!$O$57),"")</f>
        <v/>
      </c>
      <c r="AN53" s="1"/>
      <c r="AO53" s="1"/>
      <c r="AP53" s="1"/>
      <c r="AQ53" s="1"/>
      <c r="AR53" s="1"/>
      <c r="AS53" s="1"/>
      <c r="AT53" s="1"/>
      <c r="AU53" s="1"/>
      <c r="AV53" s="1"/>
      <c r="AW53" s="1"/>
      <c r="AX53" s="1"/>
      <c r="AY53" s="1"/>
      <c r="AZ53" s="1"/>
      <c r="BA53" s="1"/>
      <c r="BB53" s="1"/>
      <c r="BC53" s="1"/>
      <c r="BD53" s="1"/>
      <c r="BE53" s="1"/>
      <c r="BF53" s="1"/>
      <c r="BG53" s="1"/>
      <c r="BH53" s="1"/>
      <c r="BI53" s="1"/>
    </row>
    <row r="54" spans="1:61" ht="15" customHeight="1" x14ac:dyDescent="0.25">
      <c r="A54" s="1"/>
      <c r="B54" s="248"/>
      <c r="C54" s="147"/>
      <c r="D54" s="148"/>
      <c r="E54" s="178"/>
      <c r="F54" s="147"/>
      <c r="G54" s="147"/>
      <c r="H54" s="147"/>
      <c r="I54" s="148"/>
      <c r="J54" s="75" t="str">
        <f>IF(AND('MATRIZ DE RIESGOS '!$Y$58="Muy Baja",'MATRIZ DE RIESGOS '!$AA$58="Leve"),CONCATENATE("R9C",'MATRIZ DE RIESGOS '!$O$58),"")</f>
        <v/>
      </c>
      <c r="K54" s="76" t="str">
        <f>IF(AND('MATRIZ DE RIESGOS '!$Y$59="Muy Baja",'MATRIZ DE RIESGOS '!$AA$59="Leve"),CONCATENATE("R9C",'MATRIZ DE RIESGOS '!$O$59),"")</f>
        <v/>
      </c>
      <c r="L54" s="76" t="str">
        <f>IF(AND('MATRIZ DE RIESGOS '!$Y$60="Muy Baja",'MATRIZ DE RIESGOS '!$AA$60="Leve"),CONCATENATE("R9C",'MATRIZ DE RIESGOS '!$O$60),"")</f>
        <v/>
      </c>
      <c r="M54" s="76" t="str">
        <f>IF(AND('MATRIZ DE RIESGOS '!$Y$61="Muy Baja",'MATRIZ DE RIESGOS '!$AA$61="Leve"),CONCATENATE("R9C",'MATRIZ DE RIESGOS '!$O$61),"")</f>
        <v/>
      </c>
      <c r="N54" s="76" t="str">
        <f>IF(AND('MATRIZ DE RIESGOS '!$Y$62="Muy Baja",'MATRIZ DE RIESGOS '!$AA$62="Leve"),CONCATENATE("R9C",'MATRIZ DE RIESGOS '!$O$62),"")</f>
        <v/>
      </c>
      <c r="O54" s="77" t="str">
        <f>IF(AND('MATRIZ DE RIESGOS '!$Y$63="Muy Baja",'MATRIZ DE RIESGOS '!$AA$63="Leve"),CONCATENATE("R9C",'MATRIZ DE RIESGOS '!$O$63),"")</f>
        <v/>
      </c>
      <c r="P54" s="75" t="str">
        <f>IF(AND('MATRIZ DE RIESGOS '!$Y$58="Muy Baja",'MATRIZ DE RIESGOS '!$AA$58="Menor"),CONCATENATE("R9C",'MATRIZ DE RIESGOS '!$O$58),"")</f>
        <v/>
      </c>
      <c r="Q54" s="76" t="str">
        <f>IF(AND('MATRIZ DE RIESGOS '!$Y$59="Muy Baja",'MATRIZ DE RIESGOS '!$AA$59="Menor"),CONCATENATE("R9C",'MATRIZ DE RIESGOS '!$O$59),"")</f>
        <v/>
      </c>
      <c r="R54" s="76" t="str">
        <f>IF(AND('MATRIZ DE RIESGOS '!$Y$60="Muy Baja",'MATRIZ DE RIESGOS '!$AA$60="Menor"),CONCATENATE("R9C",'MATRIZ DE RIESGOS '!$O$60),"")</f>
        <v/>
      </c>
      <c r="S54" s="76" t="str">
        <f>IF(AND('MATRIZ DE RIESGOS '!$Y$61="Muy Baja",'MATRIZ DE RIESGOS '!$AA$61="Menor"),CONCATENATE("R9C",'MATRIZ DE RIESGOS '!$O$61),"")</f>
        <v/>
      </c>
      <c r="T54" s="76" t="str">
        <f>IF(AND('MATRIZ DE RIESGOS '!$Y$62="Muy Baja",'MATRIZ DE RIESGOS '!$AA$62="Menor"),CONCATENATE("R9C",'MATRIZ DE RIESGOS '!$O$62),"")</f>
        <v/>
      </c>
      <c r="U54" s="77" t="str">
        <f>IF(AND('MATRIZ DE RIESGOS '!$Y$63="Muy Baja",'MATRIZ DE RIESGOS '!$AA$63="Menor"),CONCATENATE("R9C",'MATRIZ DE RIESGOS '!$O$63),"")</f>
        <v/>
      </c>
      <c r="V54" s="66" t="str">
        <f>IF(AND('MATRIZ DE RIESGOS '!$Y$58="Muy Baja",'MATRIZ DE RIESGOS '!$AA$58="Moderado"),CONCATENATE("R9C",'MATRIZ DE RIESGOS '!$O$58),"")</f>
        <v/>
      </c>
      <c r="W54" s="67" t="str">
        <f>IF(AND('MATRIZ DE RIESGOS '!$Y$59="Muy Baja",'MATRIZ DE RIESGOS '!$AA$59="Moderado"),CONCATENATE("R9C",'MATRIZ DE RIESGOS '!$O$59),"")</f>
        <v/>
      </c>
      <c r="X54" s="67" t="str">
        <f>IF(AND('MATRIZ DE RIESGOS '!$Y$60="Muy Baja",'MATRIZ DE RIESGOS '!$AA$60="Moderado"),CONCATENATE("R9C",'MATRIZ DE RIESGOS '!$O$60),"")</f>
        <v/>
      </c>
      <c r="Y54" s="67" t="str">
        <f>IF(AND('MATRIZ DE RIESGOS '!$Y$61="Muy Baja",'MATRIZ DE RIESGOS '!$AA$61="Moderado"),CONCATENATE("R9C",'MATRIZ DE RIESGOS '!$O$61),"")</f>
        <v/>
      </c>
      <c r="Z54" s="67" t="str">
        <f>IF(AND('MATRIZ DE RIESGOS '!$Y$62="Muy Baja",'MATRIZ DE RIESGOS '!$AA$62="Moderado"),CONCATENATE("R9C",'MATRIZ DE RIESGOS '!$O$62),"")</f>
        <v/>
      </c>
      <c r="AA54" s="68" t="str">
        <f>IF(AND('MATRIZ DE RIESGOS '!$Y$63="Muy Baja",'MATRIZ DE RIESGOS '!$AA$63="Moderado"),CONCATENATE("R9C",'MATRIZ DE RIESGOS '!$O$63),"")</f>
        <v/>
      </c>
      <c r="AB54" s="51" t="str">
        <f>IF(AND('MATRIZ DE RIESGOS '!$Y$58="Muy Baja",'MATRIZ DE RIESGOS '!$AA$58="Mayor"),CONCATENATE("R9C",'MATRIZ DE RIESGOS '!$O$58),"")</f>
        <v/>
      </c>
      <c r="AC54" s="52" t="str">
        <f>IF(AND('MATRIZ DE RIESGOS '!$Y$59="Muy Baja",'MATRIZ DE RIESGOS '!$AA$59="Mayor"),CONCATENATE("R9C",'MATRIZ DE RIESGOS '!$O$59),"")</f>
        <v/>
      </c>
      <c r="AD54" s="52" t="str">
        <f>IF(AND('MATRIZ DE RIESGOS '!$Y$60="Muy Baja",'MATRIZ DE RIESGOS '!$AA$60="Mayor"),CONCATENATE("R9C",'MATRIZ DE RIESGOS '!$O$60),"")</f>
        <v/>
      </c>
      <c r="AE54" s="52" t="str">
        <f>IF(AND('MATRIZ DE RIESGOS '!$Y$61="Muy Baja",'MATRIZ DE RIESGOS '!$AA$61="Mayor"),CONCATENATE("R9C",'MATRIZ DE RIESGOS '!$O$61),"")</f>
        <v/>
      </c>
      <c r="AF54" s="52" t="str">
        <f>IF(AND('MATRIZ DE RIESGOS '!$Y$62="Muy Baja",'MATRIZ DE RIESGOS '!$AA$62="Mayor"),CONCATENATE("R9C",'MATRIZ DE RIESGOS '!$O$62),"")</f>
        <v/>
      </c>
      <c r="AG54" s="53" t="str">
        <f>IF(AND('MATRIZ DE RIESGOS '!$Y$63="Muy Baja",'MATRIZ DE RIESGOS '!$AA$63="Mayor"),CONCATENATE("R9C",'MATRIZ DE RIESGOS '!$O$63),"")</f>
        <v/>
      </c>
      <c r="AH54" s="54" t="str">
        <f>IF(AND('MATRIZ DE RIESGOS '!$Y$58="Muy Baja",'MATRIZ DE RIESGOS '!$AA$58="Catastrófico"),CONCATENATE("R9C",'MATRIZ DE RIESGOS '!$O$58),"")</f>
        <v/>
      </c>
      <c r="AI54" s="55" t="str">
        <f>IF(AND('MATRIZ DE RIESGOS '!$Y$59="Muy Baja",'MATRIZ DE RIESGOS '!$AA$59="Catastrófico"),CONCATENATE("R9C",'MATRIZ DE RIESGOS '!$O$59),"")</f>
        <v/>
      </c>
      <c r="AJ54" s="55" t="str">
        <f>IF(AND('MATRIZ DE RIESGOS '!$Y$60="Muy Baja",'MATRIZ DE RIESGOS '!$AA$60="Catastrófico"),CONCATENATE("R9C",'MATRIZ DE RIESGOS '!$O$60),"")</f>
        <v/>
      </c>
      <c r="AK54" s="55" t="str">
        <f>IF(AND('MATRIZ DE RIESGOS '!$Y$61="Muy Baja",'MATRIZ DE RIESGOS '!$AA$61="Catastrófico"),CONCATENATE("R9C",'MATRIZ DE RIESGOS '!$O$61),"")</f>
        <v/>
      </c>
      <c r="AL54" s="55" t="str">
        <f>IF(AND('MATRIZ DE RIESGOS '!$Y$62="Muy Baja",'MATRIZ DE RIESGOS '!$AA$62="Catastrófico"),CONCATENATE("R9C",'MATRIZ DE RIESGOS '!$O$62),"")</f>
        <v/>
      </c>
      <c r="AM54" s="56" t="str">
        <f>IF(AND('MATRIZ DE RIESGOS '!$Y$63="Muy Baja",'MATRIZ DE RIESGOS '!$AA$63="Catastrófico"),CONCATENATE("R9C",'MATRIZ DE RIESGOS '!$O$63),"")</f>
        <v/>
      </c>
      <c r="AN54" s="1"/>
      <c r="AO54" s="1"/>
      <c r="AP54" s="1"/>
      <c r="AQ54" s="1"/>
      <c r="AR54" s="1"/>
      <c r="AS54" s="1"/>
      <c r="AT54" s="1"/>
      <c r="AU54" s="1"/>
      <c r="AV54" s="1"/>
      <c r="AW54" s="1"/>
      <c r="AX54" s="1"/>
      <c r="AY54" s="1"/>
      <c r="AZ54" s="1"/>
      <c r="BA54" s="1"/>
      <c r="BB54" s="1"/>
      <c r="BC54" s="1"/>
      <c r="BD54" s="1"/>
      <c r="BE54" s="1"/>
      <c r="BF54" s="1"/>
      <c r="BG54" s="1"/>
      <c r="BH54" s="1"/>
      <c r="BI54" s="1"/>
    </row>
    <row r="55" spans="1:61" ht="15.75" customHeight="1" x14ac:dyDescent="0.25">
      <c r="A55" s="1"/>
      <c r="B55" s="218"/>
      <c r="C55" s="250"/>
      <c r="D55" s="219"/>
      <c r="E55" s="238"/>
      <c r="F55" s="239"/>
      <c r="G55" s="239"/>
      <c r="H55" s="239"/>
      <c r="I55" s="243"/>
      <c r="J55" s="78" t="str">
        <f>IF(AND('MATRIZ DE RIESGOS '!$Y$64="Muy Baja",'MATRIZ DE RIESGOS '!$AA$64="Leve"),CONCATENATE("R10C",'MATRIZ DE RIESGOS '!$O$64),"")</f>
        <v/>
      </c>
      <c r="K55" s="79" t="str">
        <f>IF(AND('MATRIZ DE RIESGOS '!$Y$65="Muy Baja",'MATRIZ DE RIESGOS '!$AA$65="Leve"),CONCATENATE("R10C",'MATRIZ DE RIESGOS '!$O$65),"")</f>
        <v/>
      </c>
      <c r="L55" s="79" t="str">
        <f>IF(AND('MATRIZ DE RIESGOS '!$Y$66="Muy Baja",'MATRIZ DE RIESGOS '!$AA$66="Leve"),CONCATENATE("R10C",'MATRIZ DE RIESGOS '!$O$66),"")</f>
        <v/>
      </c>
      <c r="M55" s="79" t="str">
        <f>IF(AND('MATRIZ DE RIESGOS '!$Y$67="Muy Baja",'MATRIZ DE RIESGOS '!$AA$67="Leve"),CONCATENATE("R10C",'MATRIZ DE RIESGOS '!$O$67),"")</f>
        <v/>
      </c>
      <c r="N55" s="79" t="str">
        <f>IF(AND('MATRIZ DE RIESGOS '!$Y$68="Muy Baja",'MATRIZ DE RIESGOS '!$AA$68="Leve"),CONCATENATE("R10C",'MATRIZ DE RIESGOS '!$O$68),"")</f>
        <v/>
      </c>
      <c r="O55" s="80" t="str">
        <f>IF(AND('MATRIZ DE RIESGOS '!$Y$69="Muy Baja",'MATRIZ DE RIESGOS '!$AA$69="Leve"),CONCATENATE("R10C",'MATRIZ DE RIESGOS '!$O$69),"")</f>
        <v/>
      </c>
      <c r="P55" s="78" t="str">
        <f>IF(AND('MATRIZ DE RIESGOS '!$Y$64="Muy Baja",'MATRIZ DE RIESGOS '!$AA$64="Menor"),CONCATENATE("R10C",'MATRIZ DE RIESGOS '!$O$64),"")</f>
        <v/>
      </c>
      <c r="Q55" s="79" t="str">
        <f>IF(AND('MATRIZ DE RIESGOS '!$Y$65="Muy Baja",'MATRIZ DE RIESGOS '!$AA$65="Menor"),CONCATENATE("R10C",'MATRIZ DE RIESGOS '!$O$65),"")</f>
        <v/>
      </c>
      <c r="R55" s="79" t="str">
        <f>IF(AND('MATRIZ DE RIESGOS '!$Y$66="Muy Baja",'MATRIZ DE RIESGOS '!$AA$66="Menor"),CONCATENATE("R10C",'MATRIZ DE RIESGOS '!$O$66),"")</f>
        <v/>
      </c>
      <c r="S55" s="79" t="str">
        <f>IF(AND('MATRIZ DE RIESGOS '!$Y$67="Muy Baja",'MATRIZ DE RIESGOS '!$AA$67="Menor"),CONCATENATE("R10C",'MATRIZ DE RIESGOS '!$O$67),"")</f>
        <v/>
      </c>
      <c r="T55" s="79" t="str">
        <f>IF(AND('MATRIZ DE RIESGOS '!$Y$68="Muy Baja",'MATRIZ DE RIESGOS '!$AA$68="Menor"),CONCATENATE("R10C",'MATRIZ DE RIESGOS '!$O$68),"")</f>
        <v/>
      </c>
      <c r="U55" s="80" t="str">
        <f>IF(AND('MATRIZ DE RIESGOS '!$Y$69="Muy Baja",'MATRIZ DE RIESGOS '!$AA$69="Menor"),CONCATENATE("R10C",'MATRIZ DE RIESGOS '!$O$69),"")</f>
        <v/>
      </c>
      <c r="V55" s="69" t="str">
        <f>IF(AND('MATRIZ DE RIESGOS '!$Y$64="Muy Baja",'MATRIZ DE RIESGOS '!$AA$64="Moderado"),CONCATENATE("R10C",'MATRIZ DE RIESGOS '!$O$64),"")</f>
        <v/>
      </c>
      <c r="W55" s="70" t="str">
        <f>IF(AND('MATRIZ DE RIESGOS '!$Y$65="Muy Baja",'MATRIZ DE RIESGOS '!$AA$65="Moderado"),CONCATENATE("R10C",'MATRIZ DE RIESGOS '!$O$65),"")</f>
        <v/>
      </c>
      <c r="X55" s="70" t="str">
        <f>IF(AND('MATRIZ DE RIESGOS '!$Y$66="Muy Baja",'MATRIZ DE RIESGOS '!$AA$66="Moderado"),CONCATENATE("R10C",'MATRIZ DE RIESGOS '!$O$66),"")</f>
        <v/>
      </c>
      <c r="Y55" s="70" t="str">
        <f>IF(AND('MATRIZ DE RIESGOS '!$Y$67="Muy Baja",'MATRIZ DE RIESGOS '!$AA$67="Moderado"),CONCATENATE("R10C",'MATRIZ DE RIESGOS '!$O$67),"")</f>
        <v/>
      </c>
      <c r="Z55" s="70" t="str">
        <f>IF(AND('MATRIZ DE RIESGOS '!$Y$68="Muy Baja",'MATRIZ DE RIESGOS '!$AA$68="Moderado"),CONCATENATE("R10C",'MATRIZ DE RIESGOS '!$O$68),"")</f>
        <v/>
      </c>
      <c r="AA55" s="71" t="str">
        <f>IF(AND('MATRIZ DE RIESGOS '!$Y$69="Muy Baja",'MATRIZ DE RIESGOS '!$AA$69="Moderado"),CONCATENATE("R10C",'MATRIZ DE RIESGOS '!$O$69),"")</f>
        <v/>
      </c>
      <c r="AB55" s="57" t="str">
        <f>IF(AND('MATRIZ DE RIESGOS '!$Y$64="Muy Baja",'MATRIZ DE RIESGOS '!$AA$64="Mayor"),CONCATENATE("R10C",'MATRIZ DE RIESGOS '!$O$64),"")</f>
        <v/>
      </c>
      <c r="AC55" s="58" t="str">
        <f>IF(AND('MATRIZ DE RIESGOS '!$Y$65="Muy Baja",'MATRIZ DE RIESGOS '!$AA$65="Mayor"),CONCATENATE("R10C",'MATRIZ DE RIESGOS '!$O$65),"")</f>
        <v/>
      </c>
      <c r="AD55" s="58" t="str">
        <f>IF(AND('MATRIZ DE RIESGOS '!$Y$66="Muy Baja",'MATRIZ DE RIESGOS '!$AA$66="Mayor"),CONCATENATE("R10C",'MATRIZ DE RIESGOS '!$O$66),"")</f>
        <v/>
      </c>
      <c r="AE55" s="58" t="str">
        <f>IF(AND('MATRIZ DE RIESGOS '!$Y$67="Muy Baja",'MATRIZ DE RIESGOS '!$AA$67="Mayor"),CONCATENATE("R10C",'MATRIZ DE RIESGOS '!$O$67),"")</f>
        <v/>
      </c>
      <c r="AF55" s="58" t="str">
        <f>IF(AND('MATRIZ DE RIESGOS '!$Y$68="Muy Baja",'MATRIZ DE RIESGOS '!$AA$68="Mayor"),CONCATENATE("R10C",'MATRIZ DE RIESGOS '!$O$68),"")</f>
        <v/>
      </c>
      <c r="AG55" s="59" t="str">
        <f>IF(AND('MATRIZ DE RIESGOS '!$Y$69="Muy Baja",'MATRIZ DE RIESGOS '!$AA$69="Mayor"),CONCATENATE("R10C",'MATRIZ DE RIESGOS '!$O$69),"")</f>
        <v/>
      </c>
      <c r="AH55" s="60" t="str">
        <f>IF(AND('MATRIZ DE RIESGOS '!$Y$64="Muy Baja",'MATRIZ DE RIESGOS '!$AA$64="Catastrófico"),CONCATENATE("R10C",'MATRIZ DE RIESGOS '!$O$64),"")</f>
        <v/>
      </c>
      <c r="AI55" s="61" t="str">
        <f>IF(AND('MATRIZ DE RIESGOS '!$Y$65="Muy Baja",'MATRIZ DE RIESGOS '!$AA$65="Catastrófico"),CONCATENATE("R10C",'MATRIZ DE RIESGOS '!$O$65),"")</f>
        <v/>
      </c>
      <c r="AJ55" s="61" t="str">
        <f>IF(AND('MATRIZ DE RIESGOS '!$Y$66="Muy Baja",'MATRIZ DE RIESGOS '!$AA$66="Catastrófico"),CONCATENATE("R10C",'MATRIZ DE RIESGOS '!$O$66),"")</f>
        <v/>
      </c>
      <c r="AK55" s="61" t="str">
        <f>IF(AND('MATRIZ DE RIESGOS '!$Y$67="Muy Baja",'MATRIZ DE RIESGOS '!$AA$67="Catastrófico"),CONCATENATE("R10C",'MATRIZ DE RIESGOS '!$O$67),"")</f>
        <v/>
      </c>
      <c r="AL55" s="61" t="str">
        <f>IF(AND('MATRIZ DE RIESGOS '!$Y$68="Muy Baja",'MATRIZ DE RIESGOS '!$AA$68="Catastrófico"),CONCATENATE("R10C",'MATRIZ DE RIESGOS '!$O$68),"")</f>
        <v/>
      </c>
      <c r="AM55" s="62" t="str">
        <f>IF(AND('MATRIZ DE RIESGOS '!$Y$69="Muy Baja",'MATRIZ DE RIESGOS '!$AA$69="Catastrófico"),CONCATENATE("R10C",'MATRIZ DE RIESGOS '!$O$69),"")</f>
        <v/>
      </c>
      <c r="AN55" s="1"/>
      <c r="AO55" s="1"/>
      <c r="AP55" s="1"/>
      <c r="AQ55" s="1"/>
      <c r="AR55" s="1"/>
      <c r="AS55" s="1"/>
      <c r="AT55" s="1"/>
      <c r="AU55" s="1"/>
      <c r="AV55" s="1"/>
      <c r="AW55" s="1"/>
      <c r="AX55" s="1"/>
      <c r="AY55" s="1"/>
      <c r="AZ55" s="1"/>
      <c r="BA55" s="1"/>
      <c r="BB55" s="1"/>
      <c r="BC55" s="1"/>
      <c r="BD55" s="1"/>
      <c r="BE55" s="1"/>
      <c r="BF55" s="1"/>
      <c r="BG55" s="1"/>
      <c r="BH55" s="1"/>
      <c r="BI55" s="1"/>
    </row>
    <row r="56" spans="1:61" ht="15.75" customHeight="1" x14ac:dyDescent="0.25">
      <c r="A56" s="1"/>
      <c r="B56" s="1"/>
      <c r="C56" s="1"/>
      <c r="D56" s="1"/>
      <c r="E56" s="1"/>
      <c r="F56" s="1"/>
      <c r="G56" s="1"/>
      <c r="H56" s="1"/>
      <c r="I56" s="1"/>
      <c r="J56" s="259" t="s">
        <v>129</v>
      </c>
      <c r="K56" s="237"/>
      <c r="L56" s="237"/>
      <c r="M56" s="237"/>
      <c r="N56" s="237"/>
      <c r="O56" s="226"/>
      <c r="P56" s="259" t="s">
        <v>130</v>
      </c>
      <c r="Q56" s="237"/>
      <c r="R56" s="237"/>
      <c r="S56" s="237"/>
      <c r="T56" s="237"/>
      <c r="U56" s="226"/>
      <c r="V56" s="259" t="s">
        <v>131</v>
      </c>
      <c r="W56" s="237"/>
      <c r="X56" s="237"/>
      <c r="Y56" s="237"/>
      <c r="Z56" s="237"/>
      <c r="AA56" s="226"/>
      <c r="AB56" s="259" t="s">
        <v>132</v>
      </c>
      <c r="AC56" s="237"/>
      <c r="AD56" s="237"/>
      <c r="AE56" s="237"/>
      <c r="AF56" s="237"/>
      <c r="AG56" s="226"/>
      <c r="AH56" s="259" t="s">
        <v>133</v>
      </c>
      <c r="AI56" s="237"/>
      <c r="AJ56" s="237"/>
      <c r="AK56" s="237"/>
      <c r="AL56" s="237"/>
      <c r="AM56" s="226"/>
      <c r="AN56" s="1"/>
      <c r="AO56" s="1"/>
      <c r="AP56" s="1"/>
      <c r="AQ56" s="1"/>
      <c r="AR56" s="1"/>
      <c r="AS56" s="1"/>
      <c r="AT56" s="1"/>
      <c r="AU56" s="1"/>
      <c r="AV56" s="1"/>
      <c r="AW56" s="1"/>
      <c r="AX56" s="1"/>
      <c r="AY56" s="1"/>
      <c r="AZ56" s="1"/>
      <c r="BA56" s="1"/>
      <c r="BB56" s="1"/>
      <c r="BC56" s="1"/>
      <c r="BD56" s="1"/>
      <c r="BE56" s="1"/>
      <c r="BF56" s="1"/>
      <c r="BG56" s="1"/>
      <c r="BH56" s="1"/>
      <c r="BI56" s="1"/>
    </row>
    <row r="57" spans="1:61" ht="15.75" customHeight="1" x14ac:dyDescent="0.25">
      <c r="A57" s="1"/>
      <c r="B57" s="1"/>
      <c r="C57" s="1"/>
      <c r="D57" s="1"/>
      <c r="E57" s="1"/>
      <c r="F57" s="1"/>
      <c r="G57" s="1"/>
      <c r="H57" s="1"/>
      <c r="I57" s="1"/>
      <c r="J57" s="178"/>
      <c r="K57" s="147"/>
      <c r="L57" s="147"/>
      <c r="M57" s="147"/>
      <c r="N57" s="147"/>
      <c r="O57" s="148"/>
      <c r="P57" s="178"/>
      <c r="Q57" s="147"/>
      <c r="R57" s="147"/>
      <c r="S57" s="147"/>
      <c r="T57" s="147"/>
      <c r="U57" s="148"/>
      <c r="V57" s="178"/>
      <c r="W57" s="147"/>
      <c r="X57" s="147"/>
      <c r="Y57" s="147"/>
      <c r="Z57" s="147"/>
      <c r="AA57" s="148"/>
      <c r="AB57" s="178"/>
      <c r="AC57" s="147"/>
      <c r="AD57" s="147"/>
      <c r="AE57" s="147"/>
      <c r="AF57" s="147"/>
      <c r="AG57" s="148"/>
      <c r="AH57" s="178"/>
      <c r="AI57" s="147"/>
      <c r="AJ57" s="147"/>
      <c r="AK57" s="147"/>
      <c r="AL57" s="147"/>
      <c r="AM57" s="148"/>
      <c r="AN57" s="1"/>
      <c r="AO57" s="1"/>
      <c r="AP57" s="1"/>
      <c r="AQ57" s="1"/>
      <c r="AR57" s="1"/>
      <c r="AS57" s="1"/>
      <c r="AT57" s="1"/>
      <c r="AU57" s="1"/>
      <c r="AV57" s="1"/>
      <c r="AW57" s="1"/>
      <c r="AX57" s="1"/>
      <c r="AY57" s="1"/>
      <c r="AZ57" s="1"/>
      <c r="BA57" s="1"/>
      <c r="BB57" s="1"/>
      <c r="BC57" s="1"/>
      <c r="BD57" s="1"/>
      <c r="BE57" s="1"/>
      <c r="BF57" s="1"/>
      <c r="BG57" s="1"/>
      <c r="BH57" s="1"/>
      <c r="BI57" s="1"/>
    </row>
    <row r="58" spans="1:61" ht="15.75" customHeight="1" x14ac:dyDescent="0.25">
      <c r="A58" s="1"/>
      <c r="B58" s="1"/>
      <c r="C58" s="1"/>
      <c r="D58" s="1"/>
      <c r="E58" s="1"/>
      <c r="F58" s="1"/>
      <c r="G58" s="1"/>
      <c r="H58" s="1"/>
      <c r="I58" s="1"/>
      <c r="J58" s="178"/>
      <c r="K58" s="147"/>
      <c r="L58" s="147"/>
      <c r="M58" s="147"/>
      <c r="N58" s="147"/>
      <c r="O58" s="148"/>
      <c r="P58" s="178"/>
      <c r="Q58" s="147"/>
      <c r="R58" s="147"/>
      <c r="S58" s="147"/>
      <c r="T58" s="147"/>
      <c r="U58" s="148"/>
      <c r="V58" s="178"/>
      <c r="W58" s="147"/>
      <c r="X58" s="147"/>
      <c r="Y58" s="147"/>
      <c r="Z58" s="147"/>
      <c r="AA58" s="148"/>
      <c r="AB58" s="178"/>
      <c r="AC58" s="147"/>
      <c r="AD58" s="147"/>
      <c r="AE58" s="147"/>
      <c r="AF58" s="147"/>
      <c r="AG58" s="148"/>
      <c r="AH58" s="178"/>
      <c r="AI58" s="147"/>
      <c r="AJ58" s="147"/>
      <c r="AK58" s="147"/>
      <c r="AL58" s="147"/>
      <c r="AM58" s="148"/>
      <c r="AN58" s="1"/>
      <c r="AO58" s="1"/>
      <c r="AP58" s="1"/>
      <c r="AQ58" s="1"/>
      <c r="AR58" s="1"/>
      <c r="AS58" s="1"/>
      <c r="AT58" s="1"/>
      <c r="AU58" s="1"/>
      <c r="AV58" s="1"/>
      <c r="AW58" s="1"/>
      <c r="AX58" s="1"/>
      <c r="AY58" s="1"/>
      <c r="AZ58" s="1"/>
      <c r="BA58" s="1"/>
      <c r="BB58" s="1"/>
      <c r="BC58" s="1"/>
      <c r="BD58" s="1"/>
      <c r="BE58" s="1"/>
      <c r="BF58" s="1"/>
      <c r="BG58" s="1"/>
      <c r="BH58" s="1"/>
      <c r="BI58" s="1"/>
    </row>
    <row r="59" spans="1:61" ht="15.75" customHeight="1" x14ac:dyDescent="0.25">
      <c r="A59" s="1"/>
      <c r="B59" s="1"/>
      <c r="C59" s="1"/>
      <c r="D59" s="1"/>
      <c r="E59" s="1"/>
      <c r="F59" s="1"/>
      <c r="G59" s="1"/>
      <c r="H59" s="1"/>
      <c r="I59" s="1"/>
      <c r="J59" s="178"/>
      <c r="K59" s="147"/>
      <c r="L59" s="147"/>
      <c r="M59" s="147"/>
      <c r="N59" s="147"/>
      <c r="O59" s="148"/>
      <c r="P59" s="178"/>
      <c r="Q59" s="147"/>
      <c r="R59" s="147"/>
      <c r="S59" s="147"/>
      <c r="T59" s="147"/>
      <c r="U59" s="148"/>
      <c r="V59" s="178"/>
      <c r="W59" s="147"/>
      <c r="X59" s="147"/>
      <c r="Y59" s="147"/>
      <c r="Z59" s="147"/>
      <c r="AA59" s="148"/>
      <c r="AB59" s="178"/>
      <c r="AC59" s="147"/>
      <c r="AD59" s="147"/>
      <c r="AE59" s="147"/>
      <c r="AF59" s="147"/>
      <c r="AG59" s="148"/>
      <c r="AH59" s="178"/>
      <c r="AI59" s="147"/>
      <c r="AJ59" s="147"/>
      <c r="AK59" s="147"/>
      <c r="AL59" s="147"/>
      <c r="AM59" s="148"/>
      <c r="AN59" s="1"/>
      <c r="AO59" s="1"/>
      <c r="AP59" s="1"/>
      <c r="AQ59" s="1"/>
      <c r="AR59" s="1"/>
      <c r="AS59" s="1"/>
      <c r="AT59" s="1"/>
      <c r="AU59" s="1"/>
      <c r="AV59" s="1"/>
      <c r="AW59" s="1"/>
      <c r="AX59" s="1"/>
      <c r="AY59" s="1"/>
      <c r="AZ59" s="1"/>
      <c r="BA59" s="1"/>
      <c r="BB59" s="1"/>
      <c r="BC59" s="1"/>
      <c r="BD59" s="1"/>
      <c r="BE59" s="1"/>
      <c r="BF59" s="1"/>
      <c r="BG59" s="1"/>
      <c r="BH59" s="1"/>
      <c r="BI59" s="1"/>
    </row>
    <row r="60" spans="1:61" ht="15.75" customHeight="1" x14ac:dyDescent="0.25">
      <c r="A60" s="1"/>
      <c r="B60" s="1"/>
      <c r="C60" s="1"/>
      <c r="D60" s="1"/>
      <c r="E60" s="1"/>
      <c r="F60" s="1"/>
      <c r="G60" s="1"/>
      <c r="H60" s="1"/>
      <c r="I60" s="1"/>
      <c r="J60" s="178"/>
      <c r="K60" s="147"/>
      <c r="L60" s="147"/>
      <c r="M60" s="147"/>
      <c r="N60" s="147"/>
      <c r="O60" s="148"/>
      <c r="P60" s="178"/>
      <c r="Q60" s="147"/>
      <c r="R60" s="147"/>
      <c r="S60" s="147"/>
      <c r="T60" s="147"/>
      <c r="U60" s="148"/>
      <c r="V60" s="178"/>
      <c r="W60" s="147"/>
      <c r="X60" s="147"/>
      <c r="Y60" s="147"/>
      <c r="Z60" s="147"/>
      <c r="AA60" s="148"/>
      <c r="AB60" s="178"/>
      <c r="AC60" s="147"/>
      <c r="AD60" s="147"/>
      <c r="AE60" s="147"/>
      <c r="AF60" s="147"/>
      <c r="AG60" s="148"/>
      <c r="AH60" s="178"/>
      <c r="AI60" s="147"/>
      <c r="AJ60" s="147"/>
      <c r="AK60" s="147"/>
      <c r="AL60" s="147"/>
      <c r="AM60" s="148"/>
      <c r="AN60" s="1"/>
      <c r="AO60" s="1"/>
      <c r="AP60" s="1"/>
      <c r="AQ60" s="1"/>
      <c r="AR60" s="1"/>
      <c r="AS60" s="1"/>
      <c r="AT60" s="1"/>
      <c r="AU60" s="1"/>
      <c r="AV60" s="1"/>
      <c r="AW60" s="1"/>
      <c r="AX60" s="1"/>
      <c r="AY60" s="1"/>
      <c r="AZ60" s="1"/>
      <c r="BA60" s="1"/>
      <c r="BB60" s="1"/>
      <c r="BC60" s="1"/>
      <c r="BD60" s="1"/>
      <c r="BE60" s="1"/>
      <c r="BF60" s="1"/>
      <c r="BG60" s="1"/>
      <c r="BH60" s="1"/>
      <c r="BI60" s="1"/>
    </row>
    <row r="61" spans="1:61" ht="15.75" customHeight="1" x14ac:dyDescent="0.25">
      <c r="A61" s="1"/>
      <c r="B61" s="1"/>
      <c r="C61" s="1"/>
      <c r="D61" s="1"/>
      <c r="E61" s="1"/>
      <c r="F61" s="1"/>
      <c r="G61" s="1"/>
      <c r="H61" s="1"/>
      <c r="I61" s="1"/>
      <c r="J61" s="238"/>
      <c r="K61" s="239"/>
      <c r="L61" s="239"/>
      <c r="M61" s="239"/>
      <c r="N61" s="239"/>
      <c r="O61" s="243"/>
      <c r="P61" s="238"/>
      <c r="Q61" s="239"/>
      <c r="R61" s="239"/>
      <c r="S61" s="239"/>
      <c r="T61" s="239"/>
      <c r="U61" s="243"/>
      <c r="V61" s="238"/>
      <c r="W61" s="239"/>
      <c r="X61" s="239"/>
      <c r="Y61" s="239"/>
      <c r="Z61" s="239"/>
      <c r="AA61" s="243"/>
      <c r="AB61" s="238"/>
      <c r="AC61" s="239"/>
      <c r="AD61" s="239"/>
      <c r="AE61" s="239"/>
      <c r="AF61" s="239"/>
      <c r="AG61" s="243"/>
      <c r="AH61" s="238"/>
      <c r="AI61" s="239"/>
      <c r="AJ61" s="239"/>
      <c r="AK61" s="239"/>
      <c r="AL61" s="239"/>
      <c r="AM61" s="243"/>
      <c r="AN61" s="1"/>
      <c r="AO61" s="1"/>
      <c r="AP61" s="1"/>
      <c r="AQ61" s="1"/>
      <c r="AR61" s="1"/>
      <c r="AS61" s="1"/>
      <c r="AT61" s="1"/>
      <c r="AU61" s="1"/>
      <c r="AV61" s="1"/>
      <c r="AW61" s="1"/>
      <c r="AX61" s="1"/>
      <c r="AY61" s="1"/>
      <c r="AZ61" s="1"/>
      <c r="BA61" s="1"/>
      <c r="BB61" s="1"/>
      <c r="BC61" s="1"/>
      <c r="BD61" s="1"/>
      <c r="BE61" s="1"/>
      <c r="BF61" s="1"/>
      <c r="BG61" s="1"/>
      <c r="BH61" s="1"/>
      <c r="BI61" s="1"/>
    </row>
    <row r="62" spans="1:6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1" ht="15" customHeight="1" x14ac:dyDescent="0.25">
      <c r="A63" s="1"/>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1"/>
      <c r="AV63" s="1"/>
      <c r="AW63" s="1"/>
      <c r="AX63" s="1"/>
      <c r="AY63" s="1"/>
      <c r="AZ63" s="1"/>
      <c r="BA63" s="1"/>
      <c r="BB63" s="1"/>
      <c r="BC63" s="1"/>
      <c r="BD63" s="1"/>
      <c r="BE63" s="1"/>
      <c r="BF63" s="1"/>
      <c r="BG63" s="1"/>
      <c r="BH63" s="1"/>
    </row>
    <row r="64" spans="1:61" ht="15" customHeight="1" x14ac:dyDescent="0.25">
      <c r="A64" s="1"/>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1"/>
      <c r="AV64" s="1"/>
      <c r="AW64" s="1"/>
      <c r="AX64" s="1"/>
      <c r="AY64" s="1"/>
      <c r="AZ64" s="1"/>
      <c r="BA64" s="1"/>
      <c r="BB64" s="1"/>
      <c r="BC64" s="1"/>
      <c r="BD64" s="1"/>
      <c r="BE64" s="1"/>
      <c r="BF64" s="1"/>
      <c r="BG64" s="1"/>
      <c r="BH64" s="1"/>
    </row>
    <row r="65" spans="1:60"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ht="15.75" customHeight="1" x14ac:dyDescent="0.25">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spans="1:60" ht="15.75" customHeight="1" x14ac:dyDescent="0.25">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spans="1:60" ht="15.75" customHeight="1" x14ac:dyDescent="0.25">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spans="1:60" ht="15.75" customHeight="1" x14ac:dyDescent="0.25">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spans="1:60" ht="15.75" customHeight="1" x14ac:dyDescent="0.25">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spans="1:60" ht="15.75" customHeight="1" x14ac:dyDescent="0.25">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spans="1:60" ht="15.75" customHeight="1" x14ac:dyDescent="0.25">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spans="1:60" ht="15.75" customHeight="1" x14ac:dyDescent="0.25">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spans="1:60" ht="15.75" customHeight="1" x14ac:dyDescent="0.25">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spans="1:60" ht="15.75" customHeight="1" x14ac:dyDescent="0.25">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spans="1:60" ht="15.75" customHeight="1" x14ac:dyDescent="0.25">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spans="1:60" ht="15.75" customHeight="1" x14ac:dyDescent="0.25">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spans="1:60" ht="15.75" customHeight="1" x14ac:dyDescent="0.25">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spans="1:60" ht="15.75" customHeight="1" x14ac:dyDescent="0.25">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spans="1:60" ht="15.75" customHeight="1" x14ac:dyDescent="0.25">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spans="1:60" ht="15.75" customHeight="1" x14ac:dyDescent="0.25">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spans="1:60" ht="15.75" customHeight="1" x14ac:dyDescent="0.25">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spans="1:60" ht="15.75" customHeight="1" x14ac:dyDescent="0.25">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spans="1:60" ht="15.75" customHeight="1" x14ac:dyDescent="0.25">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spans="1:60" ht="15.75" customHeight="1" x14ac:dyDescent="0.25">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spans="1:60" ht="15.75" customHeight="1" x14ac:dyDescent="0.25">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spans="1:60" ht="15.75" customHeight="1" x14ac:dyDescent="0.25">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spans="1:60" ht="15.75" customHeight="1" x14ac:dyDescent="0.25">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spans="1:60" ht="15.75" customHeight="1" x14ac:dyDescent="0.25">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spans="1:60" ht="15.75" customHeight="1" x14ac:dyDescent="0.25">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spans="1:60" ht="15.75" customHeight="1" x14ac:dyDescent="0.25">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spans="1:60" ht="15.75" customHeight="1" x14ac:dyDescent="0.25">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spans="1:60" ht="15.75" customHeight="1" x14ac:dyDescent="0.25">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spans="1:60" ht="15.75" customHeight="1" x14ac:dyDescent="0.25">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spans="1:60" ht="15.75" customHeight="1" x14ac:dyDescent="0.25">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spans="1:60" ht="15.75" customHeight="1" x14ac:dyDescent="0.25">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spans="1:60" ht="15.75" customHeight="1" x14ac:dyDescent="0.25">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spans="1:60" ht="15.75" customHeight="1" x14ac:dyDescent="0.25">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spans="1:60" ht="15.75" customHeight="1" x14ac:dyDescent="0.25">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spans="1:60" ht="15.75" customHeight="1" x14ac:dyDescent="0.25">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spans="1:60" ht="15.75" customHeight="1" x14ac:dyDescent="0.25">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spans="1:60" ht="15.75" customHeight="1" x14ac:dyDescent="0.25">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spans="1:60" ht="15.75" customHeight="1" x14ac:dyDescent="0.25">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spans="1:60" ht="15.75" customHeight="1" x14ac:dyDescent="0.25">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spans="1:60" ht="15.75" customHeight="1" x14ac:dyDescent="0.25">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spans="1:60" ht="15.75" customHeight="1" x14ac:dyDescent="0.25">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spans="1:60" ht="15.75" customHeight="1" x14ac:dyDescent="0.25">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spans="1:60" ht="15.75" customHeight="1" x14ac:dyDescent="0.25">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spans="1:60" ht="15.75" customHeight="1" x14ac:dyDescent="0.25">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spans="1:60" ht="15.75" customHeight="1" x14ac:dyDescent="0.25">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spans="1:60" ht="15.75" customHeight="1" x14ac:dyDescent="0.25">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spans="1:60" ht="15.75" customHeight="1" x14ac:dyDescent="0.25">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spans="1:60" ht="15.75" customHeight="1" x14ac:dyDescent="0.25">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spans="1:60" ht="15.75" customHeight="1" x14ac:dyDescent="0.25">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spans="1:60" ht="15.75" customHeight="1" x14ac:dyDescent="0.25">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spans="1:60" ht="15.75" customHeight="1" x14ac:dyDescent="0.25">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spans="1:60" ht="15.75" customHeight="1" x14ac:dyDescent="0.25">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spans="1:60" ht="15.75" customHeight="1" x14ac:dyDescent="0.25">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spans="1:60" ht="15.75" customHeight="1" x14ac:dyDescent="0.25">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spans="1:60" ht="15.75" customHeight="1" x14ac:dyDescent="0.25">
      <c r="A245" s="1"/>
    </row>
    <row r="246" spans="1:60" ht="15.75" customHeight="1" x14ac:dyDescent="0.25">
      <c r="A246" s="1"/>
    </row>
    <row r="247" spans="1:60" ht="15.75" customHeight="1" x14ac:dyDescent="0.25">
      <c r="A247" s="1"/>
    </row>
    <row r="248" spans="1:60" ht="15.75" customHeight="1" x14ac:dyDescent="0.25">
      <c r="A248" s="1"/>
    </row>
    <row r="249" spans="1:60" ht="15.75" customHeight="1" x14ac:dyDescent="0.25"/>
    <row r="250" spans="1:60" ht="15.75" customHeight="1" x14ac:dyDescent="0.25"/>
    <row r="251" spans="1:60" ht="15.75" customHeight="1" x14ac:dyDescent="0.25"/>
    <row r="252" spans="1:60" ht="15.75" customHeight="1" x14ac:dyDescent="0.25"/>
    <row r="253" spans="1:60" ht="15.75" customHeight="1" x14ac:dyDescent="0.25"/>
    <row r="254" spans="1:60" ht="15.75" customHeight="1" x14ac:dyDescent="0.25"/>
    <row r="255" spans="1:60" ht="15.75" customHeight="1" x14ac:dyDescent="0.25"/>
    <row r="256" spans="1:6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X1000"/>
  <sheetViews>
    <sheetView topLeftCell="A4" workbookViewId="0"/>
  </sheetViews>
  <sheetFormatPr baseColWidth="10" defaultColWidth="14.42578125" defaultRowHeight="15" customHeight="1" x14ac:dyDescent="0.25"/>
  <cols>
    <col min="1" max="1" width="9.28515625" customWidth="1"/>
    <col min="2" max="2" width="21.140625" customWidth="1"/>
    <col min="3" max="3" width="61.42578125" customWidth="1"/>
    <col min="4" max="4" width="26.140625" customWidth="1"/>
    <col min="5" max="24" width="9.28515625" customWidth="1"/>
  </cols>
  <sheetData>
    <row r="1" spans="1:24" ht="22.5" x14ac:dyDescent="0.25">
      <c r="A1" s="1"/>
      <c r="B1" s="264" t="s">
        <v>135</v>
      </c>
      <c r="C1" s="147"/>
      <c r="D1" s="147"/>
      <c r="E1" s="1"/>
      <c r="F1" s="1"/>
      <c r="G1" s="1"/>
      <c r="H1" s="1"/>
      <c r="I1" s="1"/>
      <c r="J1" s="1"/>
      <c r="K1" s="1"/>
      <c r="L1" s="1"/>
      <c r="M1" s="1"/>
      <c r="N1" s="1"/>
      <c r="O1" s="1"/>
      <c r="P1" s="1"/>
      <c r="Q1" s="1"/>
      <c r="R1" s="1"/>
      <c r="S1" s="1"/>
      <c r="T1" s="1"/>
      <c r="U1" s="1"/>
      <c r="V1" s="1"/>
      <c r="W1" s="1"/>
      <c r="X1" s="1"/>
    </row>
    <row r="2" spans="1:24" x14ac:dyDescent="0.25">
      <c r="A2" s="1"/>
      <c r="B2" s="1"/>
      <c r="C2" s="1"/>
      <c r="D2" s="1"/>
      <c r="E2" s="1"/>
      <c r="F2" s="1"/>
      <c r="G2" s="1"/>
      <c r="H2" s="1"/>
      <c r="I2" s="1"/>
      <c r="J2" s="1"/>
      <c r="K2" s="1"/>
      <c r="L2" s="1"/>
      <c r="M2" s="1"/>
      <c r="N2" s="1"/>
      <c r="O2" s="1"/>
      <c r="P2" s="1"/>
      <c r="Q2" s="1"/>
      <c r="R2" s="1"/>
      <c r="S2" s="1"/>
      <c r="T2" s="1"/>
      <c r="U2" s="1"/>
      <c r="V2" s="1"/>
      <c r="W2" s="1"/>
      <c r="X2" s="1"/>
    </row>
    <row r="3" spans="1:24" ht="25.5" x14ac:dyDescent="0.25">
      <c r="A3" s="1"/>
      <c r="B3" s="82"/>
      <c r="C3" s="83" t="s">
        <v>136</v>
      </c>
      <c r="D3" s="83" t="s">
        <v>119</v>
      </c>
      <c r="E3" s="1"/>
      <c r="F3" s="1"/>
      <c r="G3" s="1"/>
      <c r="H3" s="1"/>
      <c r="I3" s="1"/>
      <c r="J3" s="1"/>
      <c r="K3" s="1"/>
      <c r="L3" s="1"/>
      <c r="M3" s="1"/>
      <c r="N3" s="1"/>
      <c r="O3" s="1"/>
      <c r="P3" s="1"/>
      <c r="Q3" s="1"/>
      <c r="R3" s="1"/>
      <c r="S3" s="1"/>
      <c r="T3" s="1"/>
      <c r="U3" s="1"/>
      <c r="V3" s="1"/>
      <c r="W3" s="1"/>
      <c r="X3" s="1"/>
    </row>
    <row r="4" spans="1:24" ht="78.75" x14ac:dyDescent="0.25">
      <c r="A4" s="1"/>
      <c r="B4" s="84" t="s">
        <v>137</v>
      </c>
      <c r="C4" s="85" t="s">
        <v>138</v>
      </c>
      <c r="D4" s="86">
        <v>0.2</v>
      </c>
      <c r="E4" s="1"/>
      <c r="F4" s="1"/>
      <c r="G4" s="1"/>
      <c r="H4" s="1"/>
      <c r="I4" s="1"/>
      <c r="J4" s="1"/>
      <c r="K4" s="1"/>
      <c r="L4" s="1"/>
      <c r="M4" s="1"/>
      <c r="N4" s="1"/>
      <c r="O4" s="1"/>
      <c r="P4" s="1"/>
      <c r="Q4" s="1"/>
      <c r="R4" s="1"/>
      <c r="S4" s="1"/>
      <c r="T4" s="1"/>
      <c r="U4" s="1"/>
      <c r="V4" s="1"/>
      <c r="W4" s="1"/>
      <c r="X4" s="1"/>
    </row>
    <row r="5" spans="1:24" ht="52.5" x14ac:dyDescent="0.25">
      <c r="A5" s="1"/>
      <c r="B5" s="87" t="s">
        <v>139</v>
      </c>
      <c r="C5" s="88" t="s">
        <v>140</v>
      </c>
      <c r="D5" s="89">
        <v>0.4</v>
      </c>
      <c r="E5" s="1"/>
      <c r="F5" s="1"/>
      <c r="G5" s="1"/>
      <c r="H5" s="1"/>
      <c r="I5" s="1"/>
      <c r="J5" s="1"/>
      <c r="K5" s="1"/>
      <c r="L5" s="1"/>
      <c r="M5" s="1"/>
      <c r="N5" s="1"/>
      <c r="O5" s="1"/>
      <c r="P5" s="1"/>
      <c r="Q5" s="1"/>
      <c r="R5" s="1"/>
      <c r="S5" s="1"/>
      <c r="T5" s="1"/>
      <c r="U5" s="1"/>
      <c r="V5" s="1"/>
      <c r="W5" s="1"/>
      <c r="X5" s="1"/>
    </row>
    <row r="6" spans="1:24" ht="52.5" x14ac:dyDescent="0.25">
      <c r="A6" s="1"/>
      <c r="B6" s="90" t="s">
        <v>141</v>
      </c>
      <c r="C6" s="88" t="s">
        <v>142</v>
      </c>
      <c r="D6" s="89">
        <v>0.6</v>
      </c>
      <c r="E6" s="1"/>
      <c r="F6" s="1"/>
      <c r="G6" s="1"/>
      <c r="H6" s="1"/>
      <c r="I6" s="1"/>
      <c r="J6" s="1"/>
      <c r="K6" s="1"/>
      <c r="L6" s="1"/>
      <c r="M6" s="1"/>
      <c r="N6" s="1"/>
      <c r="O6" s="1"/>
      <c r="P6" s="1"/>
      <c r="Q6" s="1"/>
      <c r="R6" s="1"/>
      <c r="S6" s="1"/>
      <c r="T6" s="1"/>
      <c r="U6" s="1"/>
      <c r="V6" s="1"/>
      <c r="W6" s="1"/>
      <c r="X6" s="1"/>
    </row>
    <row r="7" spans="1:24" ht="78.75" x14ac:dyDescent="0.25">
      <c r="A7" s="1"/>
      <c r="B7" s="91" t="s">
        <v>143</v>
      </c>
      <c r="C7" s="88" t="s">
        <v>144</v>
      </c>
      <c r="D7" s="89">
        <v>0.8</v>
      </c>
      <c r="E7" s="1"/>
      <c r="F7" s="1"/>
      <c r="G7" s="1"/>
      <c r="H7" s="1"/>
      <c r="I7" s="1"/>
      <c r="J7" s="1"/>
      <c r="K7" s="1"/>
      <c r="L7" s="1"/>
      <c r="M7" s="1"/>
      <c r="N7" s="1"/>
      <c r="O7" s="1"/>
      <c r="P7" s="1"/>
      <c r="Q7" s="1"/>
      <c r="R7" s="1"/>
      <c r="S7" s="1"/>
      <c r="T7" s="1"/>
      <c r="U7" s="1"/>
      <c r="V7" s="1"/>
      <c r="W7" s="1"/>
      <c r="X7" s="1"/>
    </row>
    <row r="8" spans="1:24" ht="52.5" x14ac:dyDescent="0.25">
      <c r="A8" s="1"/>
      <c r="B8" s="92" t="s">
        <v>145</v>
      </c>
      <c r="C8" s="88" t="s">
        <v>146</v>
      </c>
      <c r="D8" s="89">
        <v>1</v>
      </c>
      <c r="E8" s="1"/>
      <c r="F8" s="1"/>
      <c r="G8" s="1"/>
      <c r="H8" s="1"/>
      <c r="I8" s="1"/>
      <c r="J8" s="1"/>
      <c r="K8" s="1"/>
      <c r="L8" s="1"/>
      <c r="M8" s="1"/>
      <c r="N8" s="1"/>
      <c r="O8" s="1"/>
      <c r="P8" s="1"/>
      <c r="Q8" s="1"/>
      <c r="R8" s="1"/>
      <c r="S8" s="1"/>
      <c r="T8" s="1"/>
      <c r="U8" s="1"/>
      <c r="V8" s="1"/>
      <c r="W8" s="1"/>
      <c r="X8" s="1"/>
    </row>
    <row r="9" spans="1:24" x14ac:dyDescent="0.25">
      <c r="A9" s="1"/>
      <c r="B9" s="1"/>
      <c r="C9" s="1"/>
      <c r="D9" s="1"/>
      <c r="E9" s="1"/>
      <c r="F9" s="1"/>
      <c r="G9" s="1"/>
      <c r="H9" s="1"/>
      <c r="I9" s="1"/>
      <c r="J9" s="1"/>
      <c r="K9" s="1"/>
      <c r="L9" s="1"/>
      <c r="M9" s="1"/>
      <c r="N9" s="1"/>
      <c r="O9" s="1"/>
      <c r="P9" s="1"/>
      <c r="Q9" s="1"/>
      <c r="R9" s="1"/>
      <c r="S9" s="1"/>
      <c r="T9" s="1"/>
      <c r="U9" s="1"/>
      <c r="V9" s="1"/>
      <c r="W9" s="1"/>
      <c r="X9" s="1"/>
    </row>
    <row r="10" spans="1:24" ht="16.5" x14ac:dyDescent="0.25">
      <c r="A10" s="1"/>
      <c r="B10" s="42"/>
      <c r="C10" s="1"/>
      <c r="D10" s="1"/>
      <c r="E10" s="1"/>
      <c r="F10" s="1"/>
      <c r="G10" s="1"/>
      <c r="H10" s="1"/>
      <c r="I10" s="1"/>
      <c r="J10" s="1"/>
      <c r="K10" s="1"/>
      <c r="L10" s="1"/>
      <c r="M10" s="1"/>
      <c r="N10" s="1"/>
      <c r="O10" s="1"/>
      <c r="P10" s="1"/>
      <c r="Q10" s="1"/>
      <c r="R10" s="1"/>
      <c r="S10" s="1"/>
      <c r="T10" s="1"/>
      <c r="U10" s="1"/>
      <c r="V10" s="1"/>
      <c r="W10" s="1"/>
      <c r="X10" s="1"/>
    </row>
    <row r="11" spans="1:24" x14ac:dyDescent="0.25">
      <c r="A11" s="1"/>
      <c r="B11" s="1"/>
      <c r="C11" s="1"/>
      <c r="D11" s="1"/>
      <c r="E11" s="1"/>
      <c r="F11" s="1"/>
      <c r="G11" s="1"/>
      <c r="H11" s="1"/>
      <c r="I11" s="1"/>
      <c r="J11" s="1"/>
      <c r="K11" s="1"/>
      <c r="L11" s="1"/>
      <c r="M11" s="1"/>
      <c r="N11" s="1"/>
      <c r="O11" s="1"/>
      <c r="P11" s="1"/>
      <c r="Q11" s="1"/>
      <c r="R11" s="1"/>
      <c r="S11" s="1"/>
      <c r="T11" s="1"/>
      <c r="U11" s="1"/>
      <c r="V11" s="1"/>
      <c r="W11" s="1"/>
      <c r="X11" s="1"/>
    </row>
    <row r="12" spans="1:24" x14ac:dyDescent="0.25">
      <c r="A12" s="1"/>
      <c r="B12" s="1"/>
      <c r="C12" s="1"/>
      <c r="D12" s="1"/>
      <c r="E12" s="1"/>
      <c r="F12" s="1"/>
      <c r="G12" s="1"/>
      <c r="H12" s="1"/>
      <c r="I12" s="1"/>
      <c r="J12" s="1"/>
      <c r="K12" s="1"/>
      <c r="L12" s="1"/>
      <c r="M12" s="1"/>
      <c r="N12" s="1"/>
      <c r="O12" s="1"/>
      <c r="P12" s="1"/>
      <c r="Q12" s="1"/>
      <c r="R12" s="1"/>
      <c r="S12" s="1"/>
      <c r="T12" s="1"/>
      <c r="U12" s="1"/>
      <c r="V12" s="1"/>
      <c r="W12" s="1"/>
      <c r="X12" s="1"/>
    </row>
    <row r="13" spans="1:24" x14ac:dyDescent="0.25">
      <c r="A13" s="1"/>
      <c r="B13" s="1"/>
      <c r="C13" s="1"/>
      <c r="D13" s="1"/>
      <c r="E13" s="1"/>
      <c r="F13" s="1"/>
      <c r="G13" s="1"/>
      <c r="H13" s="1"/>
      <c r="I13" s="1"/>
      <c r="J13" s="1"/>
      <c r="K13" s="1"/>
      <c r="L13" s="1"/>
      <c r="M13" s="1"/>
      <c r="N13" s="1"/>
      <c r="O13" s="1"/>
      <c r="P13" s="1"/>
      <c r="Q13" s="1"/>
      <c r="R13" s="1"/>
      <c r="S13" s="1"/>
      <c r="T13" s="1"/>
      <c r="U13" s="1"/>
      <c r="V13" s="1"/>
      <c r="W13" s="1"/>
      <c r="X13" s="1"/>
    </row>
    <row r="14" spans="1:24"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x14ac:dyDescent="0.25">
      <c r="A15" s="1"/>
      <c r="B15" s="1"/>
      <c r="C15" s="1"/>
      <c r="D15" s="1"/>
      <c r="E15" s="1"/>
      <c r="F15" s="1"/>
      <c r="G15" s="1"/>
      <c r="H15" s="1"/>
      <c r="I15" s="1"/>
      <c r="J15" s="1"/>
      <c r="K15" s="1"/>
      <c r="L15" s="1"/>
      <c r="M15" s="1"/>
      <c r="N15" s="1"/>
      <c r="O15" s="1"/>
      <c r="P15" s="1"/>
      <c r="Q15" s="1"/>
      <c r="R15" s="1"/>
      <c r="S15" s="1"/>
      <c r="T15" s="1"/>
      <c r="U15" s="1"/>
      <c r="V15" s="1"/>
      <c r="W15" s="1"/>
      <c r="X15" s="1"/>
    </row>
    <row r="16" spans="1:24" x14ac:dyDescent="0.25">
      <c r="A16" s="1"/>
      <c r="B16" s="1"/>
      <c r="C16" s="1"/>
      <c r="D16" s="1"/>
      <c r="E16" s="1"/>
      <c r="F16" s="1"/>
      <c r="G16" s="1"/>
      <c r="H16" s="1"/>
      <c r="I16" s="1"/>
      <c r="J16" s="1"/>
      <c r="K16" s="1"/>
      <c r="L16" s="1"/>
      <c r="M16" s="1"/>
      <c r="N16" s="1"/>
      <c r="O16" s="1"/>
      <c r="P16" s="1"/>
      <c r="Q16" s="1"/>
      <c r="R16" s="1"/>
      <c r="S16" s="1"/>
      <c r="T16" s="1"/>
      <c r="U16" s="1"/>
      <c r="V16" s="1"/>
      <c r="W16" s="1"/>
      <c r="X16" s="1"/>
    </row>
    <row r="17" spans="1:24" x14ac:dyDescent="0.25">
      <c r="A17" s="1"/>
      <c r="B17" s="1"/>
      <c r="C17" s="1"/>
      <c r="D17" s="1"/>
      <c r="E17" s="1"/>
      <c r="F17" s="1"/>
      <c r="G17" s="1"/>
      <c r="H17" s="1"/>
      <c r="I17" s="1"/>
      <c r="J17" s="1"/>
      <c r="K17" s="1"/>
      <c r="L17" s="1"/>
      <c r="M17" s="1"/>
      <c r="N17" s="1"/>
      <c r="O17" s="1"/>
      <c r="P17" s="1"/>
      <c r="Q17" s="1"/>
      <c r="R17" s="1"/>
      <c r="S17" s="1"/>
      <c r="T17" s="1"/>
      <c r="U17" s="1"/>
      <c r="V17" s="1"/>
      <c r="W17" s="1"/>
      <c r="X17" s="1"/>
    </row>
    <row r="18" spans="1:24" x14ac:dyDescent="0.25">
      <c r="A18" s="1"/>
      <c r="B18" s="1"/>
      <c r="C18" s="1"/>
      <c r="D18" s="1"/>
      <c r="E18" s="1"/>
      <c r="F18" s="1"/>
      <c r="G18" s="1"/>
      <c r="H18" s="1"/>
      <c r="I18" s="1"/>
      <c r="J18" s="1"/>
      <c r="K18" s="1"/>
      <c r="L18" s="1"/>
      <c r="M18" s="1"/>
      <c r="N18" s="1"/>
      <c r="O18" s="1"/>
      <c r="P18" s="1"/>
      <c r="Q18" s="1"/>
      <c r="R18" s="1"/>
      <c r="S18" s="1"/>
      <c r="T18" s="1"/>
      <c r="U18" s="1"/>
      <c r="V18" s="1"/>
      <c r="W18" s="1"/>
      <c r="X18" s="1"/>
    </row>
    <row r="19" spans="1:24" x14ac:dyDescent="0.25">
      <c r="A19" s="1"/>
      <c r="B19" s="1"/>
      <c r="C19" s="1"/>
      <c r="D19" s="1"/>
      <c r="E19" s="1"/>
      <c r="F19" s="1"/>
      <c r="G19" s="1"/>
      <c r="H19" s="1"/>
      <c r="I19" s="1"/>
      <c r="J19" s="1"/>
      <c r="K19" s="1"/>
      <c r="L19" s="1"/>
      <c r="M19" s="1"/>
      <c r="N19" s="1"/>
      <c r="O19" s="1"/>
      <c r="P19" s="1"/>
      <c r="Q19" s="1"/>
      <c r="R19" s="1"/>
      <c r="S19" s="1"/>
      <c r="T19" s="1"/>
      <c r="U19" s="1"/>
      <c r="V19" s="1"/>
      <c r="W19" s="1"/>
      <c r="X19" s="1"/>
    </row>
    <row r="20" spans="1:24" x14ac:dyDescent="0.25">
      <c r="A20" s="1"/>
      <c r="B20" s="1"/>
      <c r="C20" s="1"/>
      <c r="D20" s="1"/>
      <c r="E20" s="1"/>
      <c r="F20" s="1"/>
      <c r="G20" s="1"/>
      <c r="H20" s="1"/>
      <c r="I20" s="1"/>
      <c r="J20" s="1"/>
      <c r="K20" s="1"/>
      <c r="L20" s="1"/>
      <c r="M20" s="1"/>
      <c r="N20" s="1"/>
      <c r="O20" s="1"/>
      <c r="P20" s="1"/>
      <c r="Q20" s="1"/>
      <c r="R20" s="1"/>
      <c r="S20" s="1"/>
      <c r="T20" s="1"/>
      <c r="U20" s="1"/>
      <c r="V20" s="1"/>
      <c r="W20" s="1"/>
      <c r="X20" s="1"/>
    </row>
    <row r="21" spans="1:24"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row>
    <row r="22" spans="1:24"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row>
    <row r="23" spans="1:24"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row>
    <row r="24" spans="1:24"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row>
    <row r="25" spans="1:24"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row>
    <row r="26" spans="1:24"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row>
    <row r="27" spans="1:24"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x14ac:dyDescent="0.25">
      <c r="A33" s="1"/>
      <c r="E33" s="1"/>
      <c r="F33" s="1"/>
      <c r="G33" s="1"/>
      <c r="H33" s="1"/>
      <c r="I33" s="1"/>
      <c r="J33" s="1"/>
      <c r="K33" s="1"/>
      <c r="L33" s="1"/>
      <c r="M33" s="1"/>
      <c r="N33" s="1"/>
      <c r="O33" s="1"/>
      <c r="P33" s="1"/>
      <c r="Q33" s="1"/>
      <c r="R33" s="1"/>
      <c r="S33" s="1"/>
      <c r="T33" s="1"/>
      <c r="U33" s="1"/>
      <c r="V33" s="1"/>
      <c r="W33" s="1"/>
      <c r="X33" s="1"/>
    </row>
    <row r="34" spans="1:24" ht="15.75" customHeight="1" x14ac:dyDescent="0.25">
      <c r="A34" s="1"/>
      <c r="E34" s="1"/>
      <c r="F34" s="1"/>
      <c r="G34" s="1"/>
      <c r="H34" s="1"/>
      <c r="I34" s="1"/>
      <c r="J34" s="1"/>
      <c r="K34" s="1"/>
      <c r="L34" s="1"/>
      <c r="M34" s="1"/>
      <c r="N34" s="1"/>
      <c r="O34" s="1"/>
      <c r="P34" s="1"/>
      <c r="Q34" s="1"/>
      <c r="R34" s="1"/>
      <c r="S34" s="1"/>
      <c r="T34" s="1"/>
      <c r="U34" s="1"/>
      <c r="V34" s="1"/>
      <c r="W34" s="1"/>
      <c r="X34" s="1"/>
    </row>
    <row r="35" spans="1:24" ht="15.75" customHeight="1" x14ac:dyDescent="0.25">
      <c r="A35" s="1"/>
    </row>
    <row r="36" spans="1:24" ht="15.75" customHeight="1" x14ac:dyDescent="0.25">
      <c r="A36" s="1"/>
    </row>
    <row r="37" spans="1:24" ht="15.75" customHeight="1" x14ac:dyDescent="0.25">
      <c r="A37" s="1"/>
    </row>
    <row r="38" spans="1:24" ht="15.75" customHeight="1" x14ac:dyDescent="0.25">
      <c r="A38" s="1"/>
    </row>
    <row r="39" spans="1:24" ht="15.75" customHeight="1" x14ac:dyDescent="0.25">
      <c r="A39" s="1"/>
    </row>
    <row r="40" spans="1:24" ht="15.75" customHeight="1" x14ac:dyDescent="0.25">
      <c r="A40" s="1"/>
    </row>
    <row r="41" spans="1:24" ht="15.75" customHeight="1" x14ac:dyDescent="0.25">
      <c r="A41" s="1"/>
    </row>
    <row r="42" spans="1:24" ht="15.75" customHeight="1" x14ac:dyDescent="0.25">
      <c r="A42" s="1"/>
    </row>
    <row r="43" spans="1:24" ht="15.75" customHeight="1" x14ac:dyDescent="0.25">
      <c r="A43" s="1"/>
    </row>
    <row r="44" spans="1:24" ht="15.75" customHeight="1" x14ac:dyDescent="0.25">
      <c r="A44" s="1"/>
    </row>
    <row r="45" spans="1:24" ht="15.75" customHeight="1" x14ac:dyDescent="0.25">
      <c r="A45" s="1"/>
    </row>
    <row r="46" spans="1:24" ht="15.75" customHeight="1" x14ac:dyDescent="0.25">
      <c r="A46" s="1"/>
    </row>
    <row r="47" spans="1:24" ht="15.75" customHeight="1" x14ac:dyDescent="0.25">
      <c r="A47" s="1"/>
    </row>
    <row r="48" spans="1:24" ht="15.75" customHeight="1" x14ac:dyDescent="0.25">
      <c r="A48" s="1"/>
    </row>
    <row r="49" spans="1:1" ht="15.75" customHeight="1" x14ac:dyDescent="0.25">
      <c r="A49" s="1"/>
    </row>
    <row r="50" spans="1:1" ht="15.75" customHeight="1" x14ac:dyDescent="0.25">
      <c r="A50" s="1"/>
    </row>
    <row r="51" spans="1:1" ht="15.75" customHeight="1" x14ac:dyDescent="0.25">
      <c r="A51" s="1"/>
    </row>
    <row r="52" spans="1:1" ht="15.75" customHeight="1" x14ac:dyDescent="0.25">
      <c r="A52" s="1"/>
    </row>
    <row r="53" spans="1:1" ht="15.75" customHeight="1" x14ac:dyDescent="0.25">
      <c r="A53" s="1"/>
    </row>
    <row r="54" spans="1:1" ht="15.75" customHeight="1" x14ac:dyDescent="0.25">
      <c r="A54" s="1"/>
    </row>
    <row r="55" spans="1:1" ht="15.75" customHeight="1" x14ac:dyDescent="0.25">
      <c r="A55" s="1"/>
    </row>
    <row r="56" spans="1:1" ht="15.75" customHeight="1" x14ac:dyDescent="0.25"/>
    <row r="57" spans="1:1" ht="15.75" customHeight="1" x14ac:dyDescent="0.25"/>
    <row r="58" spans="1:1" ht="15.75" customHeight="1" x14ac:dyDescent="0.25"/>
    <row r="59" spans="1:1" ht="15.75" customHeight="1" x14ac:dyDescent="0.25"/>
    <row r="60" spans="1:1" ht="15.75" customHeight="1" x14ac:dyDescent="0.25"/>
    <row r="61" spans="1:1" ht="15.75" customHeight="1" x14ac:dyDescent="0.25"/>
    <row r="62" spans="1:1" ht="15.75" customHeight="1" x14ac:dyDescent="0.25"/>
    <row r="63" spans="1:1" ht="15.75" customHeight="1" x14ac:dyDescent="0.25"/>
    <row r="64" spans="1: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6923C"/>
  </sheetPr>
  <dimension ref="A1:U1000"/>
  <sheetViews>
    <sheetView workbookViewId="0"/>
  </sheetViews>
  <sheetFormatPr baseColWidth="10" defaultColWidth="14.42578125" defaultRowHeight="15" customHeight="1" x14ac:dyDescent="0.25"/>
  <cols>
    <col min="1" max="1" width="9.28515625" customWidth="1"/>
    <col min="2" max="2" width="35.42578125" customWidth="1"/>
    <col min="3" max="3" width="65.42578125" customWidth="1"/>
    <col min="4" max="4" width="118.140625" customWidth="1"/>
    <col min="5" max="5" width="126.5703125" customWidth="1"/>
    <col min="6" max="21" width="9.28515625" customWidth="1"/>
  </cols>
  <sheetData>
    <row r="1" spans="1:21" ht="33" x14ac:dyDescent="0.25">
      <c r="A1" s="1"/>
      <c r="B1" s="265" t="s">
        <v>147</v>
      </c>
      <c r="C1" s="147"/>
      <c r="D1" s="147"/>
      <c r="E1" s="1"/>
      <c r="F1" s="1"/>
      <c r="G1" s="1"/>
      <c r="H1" s="1"/>
      <c r="I1" s="1"/>
      <c r="J1" s="1"/>
      <c r="K1" s="1"/>
      <c r="L1" s="1"/>
      <c r="M1" s="1"/>
      <c r="N1" s="1"/>
      <c r="O1" s="1"/>
      <c r="P1" s="1"/>
      <c r="Q1" s="1"/>
      <c r="R1" s="1"/>
      <c r="S1" s="1"/>
      <c r="T1" s="1"/>
      <c r="U1" s="1"/>
    </row>
    <row r="2" spans="1:21" x14ac:dyDescent="0.25">
      <c r="A2" s="1"/>
      <c r="B2" s="93"/>
      <c r="C2" s="93"/>
      <c r="D2" s="93"/>
      <c r="E2" s="1"/>
      <c r="F2" s="1"/>
      <c r="G2" s="1"/>
      <c r="H2" s="1"/>
      <c r="I2" s="1"/>
      <c r="J2" s="1"/>
      <c r="K2" s="1"/>
      <c r="L2" s="1"/>
      <c r="M2" s="1"/>
      <c r="N2" s="1"/>
      <c r="O2" s="1"/>
      <c r="P2" s="1"/>
      <c r="Q2" s="1"/>
      <c r="R2" s="1"/>
      <c r="S2" s="1"/>
      <c r="T2" s="1"/>
      <c r="U2" s="1"/>
    </row>
    <row r="3" spans="1:21" ht="60" x14ac:dyDescent="0.25">
      <c r="A3" s="1"/>
      <c r="B3" s="44"/>
      <c r="C3" s="94" t="s">
        <v>148</v>
      </c>
      <c r="D3" s="94" t="s">
        <v>149</v>
      </c>
      <c r="E3" s="1"/>
      <c r="F3" s="1"/>
      <c r="G3" s="1"/>
      <c r="H3" s="1"/>
      <c r="I3" s="1"/>
      <c r="J3" s="1"/>
      <c r="K3" s="1"/>
      <c r="L3" s="1"/>
      <c r="M3" s="1"/>
      <c r="N3" s="1"/>
      <c r="O3" s="1"/>
      <c r="P3" s="1"/>
      <c r="Q3" s="1"/>
      <c r="R3" s="1"/>
      <c r="S3" s="1"/>
      <c r="T3" s="1"/>
      <c r="U3" s="1"/>
    </row>
    <row r="4" spans="1:21" ht="66" x14ac:dyDescent="0.25">
      <c r="A4" s="1" t="s">
        <v>150</v>
      </c>
      <c r="B4" s="95" t="s">
        <v>151</v>
      </c>
      <c r="C4" s="96" t="s">
        <v>152</v>
      </c>
      <c r="D4" s="97" t="s">
        <v>153</v>
      </c>
      <c r="E4" s="1"/>
      <c r="F4" s="1"/>
      <c r="G4" s="1"/>
      <c r="H4" s="1"/>
      <c r="I4" s="1"/>
      <c r="J4" s="1"/>
      <c r="K4" s="1"/>
      <c r="L4" s="1"/>
      <c r="M4" s="1"/>
      <c r="N4" s="1"/>
      <c r="O4" s="1"/>
      <c r="P4" s="1"/>
      <c r="Q4" s="1"/>
      <c r="R4" s="1"/>
      <c r="S4" s="1"/>
      <c r="T4" s="1"/>
      <c r="U4" s="1"/>
    </row>
    <row r="5" spans="1:21" ht="99" x14ac:dyDescent="0.25">
      <c r="A5" s="1" t="s">
        <v>154</v>
      </c>
      <c r="B5" s="98" t="s">
        <v>155</v>
      </c>
      <c r="C5" s="99" t="s">
        <v>156</v>
      </c>
      <c r="D5" s="100" t="s">
        <v>157</v>
      </c>
      <c r="E5" s="1"/>
      <c r="F5" s="1"/>
      <c r="G5" s="1"/>
      <c r="H5" s="1"/>
      <c r="I5" s="1"/>
      <c r="J5" s="1"/>
      <c r="K5" s="1"/>
      <c r="L5" s="1"/>
      <c r="M5" s="1"/>
      <c r="N5" s="1"/>
      <c r="O5" s="1"/>
      <c r="P5" s="1"/>
      <c r="Q5" s="1"/>
      <c r="R5" s="1"/>
      <c r="S5" s="1"/>
      <c r="T5" s="1"/>
      <c r="U5" s="1"/>
    </row>
    <row r="6" spans="1:21" ht="66" x14ac:dyDescent="0.25">
      <c r="A6" s="1" t="s">
        <v>125</v>
      </c>
      <c r="B6" s="101" t="s">
        <v>158</v>
      </c>
      <c r="C6" s="99" t="s">
        <v>159</v>
      </c>
      <c r="D6" s="100" t="s">
        <v>160</v>
      </c>
      <c r="E6" s="1"/>
      <c r="F6" s="1"/>
      <c r="G6" s="1"/>
      <c r="H6" s="1"/>
      <c r="I6" s="1"/>
      <c r="J6" s="1"/>
      <c r="K6" s="1"/>
      <c r="L6" s="1"/>
      <c r="M6" s="1"/>
      <c r="N6" s="1"/>
      <c r="O6" s="1"/>
      <c r="P6" s="1"/>
      <c r="Q6" s="1"/>
      <c r="R6" s="1"/>
      <c r="S6" s="1"/>
      <c r="T6" s="1"/>
      <c r="U6" s="1"/>
    </row>
    <row r="7" spans="1:21" ht="99" x14ac:dyDescent="0.25">
      <c r="A7" s="1" t="s">
        <v>161</v>
      </c>
      <c r="B7" s="102" t="s">
        <v>162</v>
      </c>
      <c r="C7" s="99" t="s">
        <v>163</v>
      </c>
      <c r="D7" s="100" t="s">
        <v>164</v>
      </c>
      <c r="E7" s="1"/>
      <c r="F7" s="1"/>
      <c r="G7" s="1"/>
      <c r="H7" s="1"/>
      <c r="I7" s="1"/>
      <c r="J7" s="1"/>
      <c r="K7" s="1"/>
      <c r="L7" s="1"/>
      <c r="M7" s="1"/>
      <c r="N7" s="1"/>
      <c r="O7" s="1"/>
      <c r="P7" s="1"/>
      <c r="Q7" s="1"/>
      <c r="R7" s="1"/>
      <c r="S7" s="1"/>
      <c r="T7" s="1"/>
      <c r="U7" s="1"/>
    </row>
    <row r="8" spans="1:21" ht="66" x14ac:dyDescent="0.25">
      <c r="A8" s="1" t="s">
        <v>165</v>
      </c>
      <c r="B8" s="103" t="s">
        <v>166</v>
      </c>
      <c r="C8" s="99" t="s">
        <v>167</v>
      </c>
      <c r="D8" s="100" t="s">
        <v>168</v>
      </c>
      <c r="E8" s="1"/>
      <c r="F8" s="1"/>
      <c r="G8" s="1"/>
      <c r="H8" s="1"/>
      <c r="I8" s="1"/>
      <c r="J8" s="1"/>
      <c r="K8" s="1"/>
      <c r="L8" s="1"/>
      <c r="M8" s="1"/>
      <c r="N8" s="1"/>
      <c r="O8" s="1"/>
      <c r="P8" s="1"/>
      <c r="Q8" s="1"/>
      <c r="R8" s="1"/>
      <c r="S8" s="1"/>
      <c r="T8" s="1"/>
      <c r="U8" s="1"/>
    </row>
    <row r="9" spans="1:21" ht="20.25" x14ac:dyDescent="0.25">
      <c r="A9" s="1"/>
      <c r="B9" s="1"/>
      <c r="C9" s="104"/>
      <c r="D9" s="104"/>
      <c r="E9" s="1"/>
      <c r="F9" s="1"/>
      <c r="G9" s="1"/>
      <c r="H9" s="1"/>
      <c r="I9" s="1"/>
      <c r="J9" s="1"/>
      <c r="K9" s="1"/>
      <c r="L9" s="1"/>
      <c r="M9" s="1"/>
      <c r="N9" s="1"/>
      <c r="O9" s="1"/>
      <c r="P9" s="1"/>
      <c r="Q9" s="1"/>
      <c r="R9" s="1"/>
      <c r="S9" s="1"/>
      <c r="T9" s="1"/>
      <c r="U9" s="1"/>
    </row>
    <row r="10" spans="1:21" ht="16.5" x14ac:dyDescent="0.25">
      <c r="A10" s="1"/>
      <c r="B10" s="105"/>
      <c r="C10" s="105"/>
      <c r="D10" s="105"/>
      <c r="E10" s="1"/>
      <c r="F10" s="1"/>
      <c r="G10" s="1"/>
      <c r="H10" s="1"/>
      <c r="I10" s="1"/>
      <c r="J10" s="1"/>
      <c r="K10" s="1"/>
      <c r="L10" s="1"/>
      <c r="M10" s="1"/>
      <c r="N10" s="1"/>
      <c r="O10" s="1"/>
      <c r="P10" s="1"/>
      <c r="Q10" s="1"/>
      <c r="R10" s="1"/>
      <c r="S10" s="1"/>
      <c r="T10" s="1"/>
      <c r="U10" s="1"/>
    </row>
    <row r="11" spans="1:21" x14ac:dyDescent="0.25">
      <c r="A11" s="1"/>
      <c r="B11" s="1" t="s">
        <v>169</v>
      </c>
      <c r="C11" s="1" t="s">
        <v>170</v>
      </c>
      <c r="D11" s="1" t="s">
        <v>171</v>
      </c>
      <c r="E11" s="1"/>
      <c r="F11" s="1"/>
      <c r="G11" s="1"/>
      <c r="H11" s="1"/>
      <c r="I11" s="1"/>
      <c r="J11" s="1"/>
      <c r="K11" s="1"/>
      <c r="L11" s="1"/>
      <c r="M11" s="1"/>
      <c r="N11" s="1"/>
      <c r="O11" s="1"/>
      <c r="P11" s="1"/>
      <c r="Q11" s="1"/>
      <c r="R11" s="1"/>
      <c r="S11" s="1"/>
      <c r="T11" s="1"/>
      <c r="U11" s="1"/>
    </row>
    <row r="12" spans="1:21" x14ac:dyDescent="0.25">
      <c r="A12" s="1"/>
      <c r="B12" s="1" t="s">
        <v>172</v>
      </c>
      <c r="C12" s="1" t="s">
        <v>173</v>
      </c>
      <c r="D12" s="1" t="s">
        <v>111</v>
      </c>
      <c r="E12" s="1"/>
      <c r="F12" s="1"/>
      <c r="G12" s="1"/>
      <c r="H12" s="1"/>
      <c r="I12" s="1"/>
      <c r="J12" s="1"/>
      <c r="K12" s="1"/>
      <c r="L12" s="1"/>
      <c r="M12" s="1"/>
      <c r="N12" s="1"/>
      <c r="O12" s="1"/>
      <c r="P12" s="1"/>
      <c r="Q12" s="1"/>
      <c r="R12" s="1"/>
      <c r="S12" s="1"/>
      <c r="T12" s="1"/>
      <c r="U12" s="1"/>
    </row>
    <row r="13" spans="1:21" x14ac:dyDescent="0.25">
      <c r="A13" s="1"/>
      <c r="B13" s="1"/>
      <c r="C13" s="1" t="s">
        <v>106</v>
      </c>
      <c r="D13" s="1" t="s">
        <v>95</v>
      </c>
      <c r="E13" s="1"/>
      <c r="F13" s="1"/>
      <c r="G13" s="1"/>
      <c r="H13" s="1"/>
      <c r="I13" s="1"/>
      <c r="J13" s="1"/>
      <c r="K13" s="1"/>
      <c r="L13" s="1"/>
      <c r="M13" s="1"/>
      <c r="N13" s="1"/>
      <c r="O13" s="1"/>
      <c r="P13" s="1"/>
      <c r="Q13" s="1"/>
      <c r="R13" s="1"/>
      <c r="S13" s="1"/>
      <c r="T13" s="1"/>
      <c r="U13" s="1"/>
    </row>
    <row r="14" spans="1:21" x14ac:dyDescent="0.25">
      <c r="A14" s="1"/>
      <c r="B14" s="1"/>
      <c r="C14" s="1" t="s">
        <v>174</v>
      </c>
      <c r="D14" s="1" t="s">
        <v>175</v>
      </c>
      <c r="E14" s="1"/>
      <c r="F14" s="1"/>
      <c r="G14" s="1"/>
      <c r="H14" s="1"/>
      <c r="I14" s="1"/>
      <c r="J14" s="1"/>
      <c r="K14" s="1"/>
      <c r="L14" s="1"/>
      <c r="M14" s="1"/>
      <c r="N14" s="1"/>
      <c r="O14" s="1"/>
      <c r="P14" s="1"/>
      <c r="Q14" s="1"/>
      <c r="R14" s="1"/>
      <c r="S14" s="1"/>
      <c r="T14" s="1"/>
      <c r="U14" s="1"/>
    </row>
    <row r="15" spans="1:21" x14ac:dyDescent="0.25">
      <c r="A15" s="1"/>
      <c r="B15" s="1"/>
      <c r="C15" s="1" t="s">
        <v>176</v>
      </c>
      <c r="D15" s="1" t="s">
        <v>177</v>
      </c>
      <c r="E15" s="1"/>
      <c r="F15" s="1"/>
      <c r="G15" s="1"/>
      <c r="H15" s="1"/>
      <c r="I15" s="1"/>
      <c r="J15" s="1"/>
      <c r="K15" s="1"/>
      <c r="L15" s="1"/>
      <c r="M15" s="1"/>
      <c r="N15" s="1"/>
      <c r="O15" s="1"/>
      <c r="P15" s="1"/>
      <c r="Q15" s="1"/>
      <c r="R15" s="1"/>
      <c r="S15" s="1"/>
      <c r="T15" s="1"/>
      <c r="U15" s="1"/>
    </row>
    <row r="16" spans="1:21" x14ac:dyDescent="0.25">
      <c r="A16" s="1"/>
      <c r="B16" s="1"/>
      <c r="C16" s="1"/>
      <c r="D16" s="1"/>
      <c r="E16" s="1"/>
      <c r="F16" s="1"/>
      <c r="G16" s="1"/>
      <c r="H16" s="1"/>
      <c r="I16" s="1"/>
      <c r="J16" s="1"/>
      <c r="K16" s="1"/>
      <c r="L16" s="1"/>
      <c r="M16" s="1"/>
      <c r="N16" s="1"/>
      <c r="O16" s="1"/>
    </row>
    <row r="17" spans="1:15" x14ac:dyDescent="0.25">
      <c r="A17" s="1"/>
      <c r="B17" s="1"/>
      <c r="C17" s="1"/>
      <c r="D17" s="1"/>
      <c r="E17" s="1"/>
      <c r="F17" s="1"/>
      <c r="G17" s="1"/>
      <c r="H17" s="1"/>
      <c r="I17" s="1"/>
      <c r="J17" s="1"/>
      <c r="K17" s="1"/>
      <c r="L17" s="1"/>
      <c r="M17" s="1"/>
      <c r="N17" s="1"/>
      <c r="O17" s="1"/>
    </row>
    <row r="18" spans="1:15" x14ac:dyDescent="0.25">
      <c r="A18" s="1"/>
      <c r="B18" s="1"/>
      <c r="C18" s="1"/>
      <c r="D18" s="1"/>
      <c r="E18" s="1"/>
      <c r="F18" s="1"/>
      <c r="G18" s="1"/>
      <c r="H18" s="1"/>
      <c r="I18" s="1"/>
      <c r="J18" s="1"/>
      <c r="K18" s="1"/>
      <c r="L18" s="1"/>
      <c r="M18" s="1"/>
      <c r="N18" s="1"/>
      <c r="O18" s="1"/>
    </row>
    <row r="19" spans="1:15" x14ac:dyDescent="0.25">
      <c r="A19" s="1"/>
      <c r="B19" s="1"/>
      <c r="C19" s="1"/>
      <c r="D19" s="1"/>
      <c r="E19" s="1"/>
      <c r="F19" s="1"/>
      <c r="G19" s="1"/>
      <c r="H19" s="1"/>
      <c r="I19" s="1"/>
      <c r="J19" s="1"/>
      <c r="K19" s="1"/>
      <c r="L19" s="1"/>
      <c r="M19" s="1"/>
      <c r="N19" s="1"/>
      <c r="O19" s="1"/>
    </row>
    <row r="20" spans="1:15" x14ac:dyDescent="0.25">
      <c r="A20" s="1"/>
      <c r="B20" s="1"/>
      <c r="C20" s="1"/>
      <c r="D20" s="1"/>
      <c r="E20" s="1"/>
      <c r="F20" s="1"/>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04"/>
      <c r="D22" s="104"/>
      <c r="E22" s="1"/>
      <c r="F22" s="1"/>
      <c r="G22" s="1"/>
      <c r="H22" s="1"/>
      <c r="I22" s="1"/>
      <c r="J22" s="1"/>
      <c r="K22" s="1"/>
      <c r="L22" s="1"/>
      <c r="M22" s="1"/>
      <c r="N22" s="1"/>
      <c r="O22" s="1"/>
    </row>
    <row r="23" spans="1:15" ht="15.75" customHeight="1" x14ac:dyDescent="0.25">
      <c r="A23" s="1"/>
      <c r="B23" s="1"/>
      <c r="C23" s="104"/>
      <c r="D23" s="104"/>
      <c r="E23" s="1"/>
      <c r="F23" s="1"/>
      <c r="G23" s="1"/>
      <c r="H23" s="1"/>
      <c r="I23" s="1"/>
      <c r="J23" s="1"/>
      <c r="K23" s="1"/>
      <c r="L23" s="1"/>
      <c r="M23" s="1"/>
      <c r="N23" s="1"/>
      <c r="O23" s="1"/>
    </row>
    <row r="24" spans="1:15" ht="15.75" customHeight="1" x14ac:dyDescent="0.25">
      <c r="A24" s="1"/>
      <c r="B24" s="1"/>
      <c r="C24" s="104"/>
      <c r="D24" s="104"/>
      <c r="E24" s="1"/>
      <c r="F24" s="1"/>
      <c r="G24" s="1"/>
      <c r="H24" s="1"/>
      <c r="I24" s="1"/>
      <c r="J24" s="1"/>
      <c r="K24" s="1"/>
      <c r="L24" s="1"/>
      <c r="M24" s="1"/>
      <c r="N24" s="1"/>
      <c r="O24" s="1"/>
    </row>
    <row r="25" spans="1:15" ht="15.75" customHeight="1" x14ac:dyDescent="0.25">
      <c r="A25" s="1"/>
      <c r="B25" s="1"/>
      <c r="C25" s="104"/>
      <c r="D25" s="104"/>
      <c r="E25" s="1"/>
      <c r="F25" s="1"/>
      <c r="G25" s="1"/>
      <c r="H25" s="1"/>
      <c r="I25" s="1"/>
      <c r="J25" s="1"/>
      <c r="K25" s="1"/>
      <c r="L25" s="1"/>
      <c r="M25" s="1"/>
      <c r="N25" s="1"/>
      <c r="O25" s="1"/>
    </row>
    <row r="26" spans="1:15" ht="15.75" customHeight="1" x14ac:dyDescent="0.25">
      <c r="A26" s="1"/>
      <c r="B26" s="1"/>
      <c r="C26" s="104"/>
      <c r="D26" s="104"/>
      <c r="E26" s="1"/>
      <c r="F26" s="1"/>
      <c r="G26" s="1"/>
      <c r="H26" s="1"/>
      <c r="I26" s="1"/>
      <c r="J26" s="1"/>
      <c r="K26" s="1"/>
      <c r="L26" s="1"/>
      <c r="M26" s="1"/>
      <c r="N26" s="1"/>
      <c r="O26" s="1"/>
    </row>
    <row r="27" spans="1:15" ht="15.75" customHeight="1" x14ac:dyDescent="0.25">
      <c r="A27" s="1"/>
      <c r="B27" s="1"/>
      <c r="C27" s="104"/>
      <c r="D27" s="104"/>
      <c r="E27" s="1"/>
      <c r="F27" s="1"/>
      <c r="G27" s="1"/>
      <c r="H27" s="1"/>
      <c r="I27" s="1"/>
      <c r="J27" s="1"/>
      <c r="K27" s="1"/>
      <c r="L27" s="1"/>
      <c r="M27" s="1"/>
      <c r="N27" s="1"/>
      <c r="O27" s="1"/>
    </row>
    <row r="28" spans="1:15" ht="15.75" customHeight="1" x14ac:dyDescent="0.25">
      <c r="A28" s="1"/>
      <c r="B28" s="1"/>
      <c r="C28" s="104"/>
      <c r="D28" s="104"/>
      <c r="E28" s="1"/>
      <c r="F28" s="1"/>
      <c r="G28" s="1"/>
      <c r="H28" s="1"/>
      <c r="I28" s="1"/>
      <c r="J28" s="1"/>
      <c r="K28" s="1"/>
      <c r="L28" s="1"/>
      <c r="M28" s="1"/>
      <c r="N28" s="1"/>
      <c r="O28" s="1"/>
    </row>
    <row r="29" spans="1:15" ht="15.75" customHeight="1" x14ac:dyDescent="0.25">
      <c r="A29" s="1"/>
      <c r="B29" s="1"/>
      <c r="C29" s="104"/>
      <c r="D29" s="104"/>
      <c r="E29" s="1"/>
      <c r="F29" s="1"/>
      <c r="G29" s="1"/>
      <c r="H29" s="1"/>
      <c r="I29" s="1"/>
      <c r="J29" s="1"/>
      <c r="K29" s="1"/>
      <c r="L29" s="1"/>
      <c r="M29" s="1"/>
      <c r="N29" s="1"/>
      <c r="O29" s="1"/>
    </row>
    <row r="30" spans="1:15" ht="15.75" customHeight="1" x14ac:dyDescent="0.25">
      <c r="A30" s="1"/>
      <c r="B30" s="1"/>
      <c r="C30" s="104"/>
      <c r="D30" s="104"/>
      <c r="E30" s="1"/>
      <c r="F30" s="1"/>
      <c r="G30" s="1"/>
      <c r="H30" s="1"/>
      <c r="I30" s="1"/>
      <c r="J30" s="1"/>
      <c r="K30" s="1"/>
      <c r="L30" s="1"/>
      <c r="M30" s="1"/>
      <c r="N30" s="1"/>
      <c r="O30" s="1"/>
    </row>
    <row r="31" spans="1:15" ht="15.75" customHeight="1" x14ac:dyDescent="0.25">
      <c r="A31" s="1"/>
      <c r="B31" s="1"/>
      <c r="C31" s="104"/>
      <c r="D31" s="104"/>
      <c r="E31" s="1"/>
      <c r="F31" s="1"/>
      <c r="G31" s="1"/>
      <c r="H31" s="1"/>
      <c r="I31" s="1"/>
      <c r="J31" s="1"/>
      <c r="K31" s="1"/>
      <c r="L31" s="1"/>
      <c r="M31" s="1"/>
      <c r="N31" s="1"/>
      <c r="O31" s="1"/>
    </row>
    <row r="32" spans="1:15" ht="15.75" customHeight="1" x14ac:dyDescent="0.25">
      <c r="A32" s="1"/>
      <c r="B32" s="1"/>
      <c r="C32" s="104"/>
      <c r="D32" s="104"/>
      <c r="E32" s="1"/>
      <c r="F32" s="1"/>
      <c r="G32" s="1"/>
      <c r="H32" s="1"/>
      <c r="I32" s="1"/>
      <c r="J32" s="1"/>
      <c r="K32" s="1"/>
      <c r="L32" s="1"/>
      <c r="M32" s="1"/>
      <c r="N32" s="1"/>
      <c r="O32" s="1"/>
    </row>
    <row r="33" spans="1:15" ht="15.75" customHeight="1" x14ac:dyDescent="0.25">
      <c r="A33" s="1"/>
      <c r="B33" s="1"/>
      <c r="C33" s="104"/>
      <c r="D33" s="104"/>
      <c r="E33" s="1"/>
      <c r="F33" s="1"/>
      <c r="G33" s="1"/>
      <c r="H33" s="1"/>
      <c r="I33" s="1"/>
      <c r="J33" s="1"/>
      <c r="K33" s="1"/>
      <c r="L33" s="1"/>
      <c r="M33" s="1"/>
      <c r="N33" s="1"/>
      <c r="O33" s="1"/>
    </row>
    <row r="34" spans="1:15" ht="15.75" customHeight="1" x14ac:dyDescent="0.25">
      <c r="A34" s="1"/>
      <c r="B34" s="1"/>
      <c r="C34" s="104"/>
      <c r="D34" s="104"/>
      <c r="E34" s="1"/>
      <c r="F34" s="1"/>
      <c r="G34" s="1"/>
      <c r="H34" s="1"/>
      <c r="I34" s="1"/>
      <c r="J34" s="1"/>
      <c r="K34" s="1"/>
      <c r="L34" s="1"/>
      <c r="M34" s="1"/>
      <c r="N34" s="1"/>
      <c r="O34" s="1"/>
    </row>
    <row r="35" spans="1:15" ht="15.75" customHeight="1" x14ac:dyDescent="0.25">
      <c r="A35" s="1"/>
      <c r="B35" s="1"/>
      <c r="C35" s="104"/>
      <c r="D35" s="104"/>
      <c r="E35" s="1"/>
      <c r="F35" s="1"/>
      <c r="G35" s="1"/>
      <c r="H35" s="1"/>
      <c r="I35" s="1"/>
      <c r="J35" s="1"/>
      <c r="K35" s="1"/>
      <c r="L35" s="1"/>
      <c r="M35" s="1"/>
      <c r="N35" s="1"/>
      <c r="O35" s="1"/>
    </row>
    <row r="36" spans="1:15" ht="15.75" customHeight="1" x14ac:dyDescent="0.25">
      <c r="A36" s="1"/>
      <c r="B36" s="1"/>
      <c r="C36" s="104"/>
      <c r="D36" s="104"/>
      <c r="E36" s="1"/>
      <c r="F36" s="1"/>
      <c r="G36" s="1"/>
      <c r="H36" s="1"/>
      <c r="I36" s="1"/>
      <c r="J36" s="1"/>
      <c r="K36" s="1"/>
      <c r="L36" s="1"/>
      <c r="M36" s="1"/>
      <c r="N36" s="1"/>
      <c r="O36" s="1"/>
    </row>
    <row r="37" spans="1:15" ht="15.75" customHeight="1" x14ac:dyDescent="0.25">
      <c r="A37" s="1"/>
      <c r="B37" s="1"/>
      <c r="C37" s="104"/>
      <c r="D37" s="104"/>
      <c r="E37" s="1"/>
      <c r="F37" s="1"/>
      <c r="G37" s="1"/>
      <c r="H37" s="1"/>
      <c r="I37" s="1"/>
      <c r="J37" s="1"/>
      <c r="K37" s="1"/>
      <c r="L37" s="1"/>
      <c r="M37" s="1"/>
      <c r="N37" s="1"/>
      <c r="O37" s="1"/>
    </row>
    <row r="38" spans="1:15" ht="15.75" customHeight="1" x14ac:dyDescent="0.25">
      <c r="A38" s="1"/>
      <c r="B38" s="1"/>
      <c r="C38" s="104"/>
      <c r="D38" s="104"/>
      <c r="E38" s="1"/>
      <c r="F38" s="1"/>
      <c r="G38" s="1"/>
      <c r="H38" s="1"/>
      <c r="I38" s="1"/>
      <c r="J38" s="1"/>
      <c r="K38" s="1"/>
      <c r="L38" s="1"/>
      <c r="M38" s="1"/>
      <c r="N38" s="1"/>
      <c r="O38" s="1"/>
    </row>
    <row r="39" spans="1:15" ht="15.75" customHeight="1" x14ac:dyDescent="0.25">
      <c r="A39" s="1"/>
      <c r="B39" s="1"/>
      <c r="C39" s="104"/>
      <c r="D39" s="104"/>
      <c r="E39" s="1"/>
      <c r="F39" s="1"/>
      <c r="G39" s="1"/>
      <c r="H39" s="1"/>
      <c r="I39" s="1"/>
      <c r="J39" s="1"/>
      <c r="K39" s="1"/>
      <c r="L39" s="1"/>
      <c r="M39" s="1"/>
      <c r="N39" s="1"/>
      <c r="O39" s="1"/>
    </row>
    <row r="40" spans="1:15" ht="15.75" customHeight="1" x14ac:dyDescent="0.25">
      <c r="A40" s="1"/>
      <c r="B40" s="1"/>
      <c r="C40" s="104"/>
      <c r="D40" s="104"/>
      <c r="E40" s="1"/>
      <c r="F40" s="1"/>
      <c r="G40" s="1"/>
      <c r="H40" s="1"/>
      <c r="I40" s="1"/>
      <c r="J40" s="1"/>
      <c r="K40" s="1"/>
      <c r="L40" s="1"/>
      <c r="M40" s="1"/>
      <c r="N40" s="1"/>
      <c r="O40" s="1"/>
    </row>
    <row r="41" spans="1:15" ht="15.75" customHeight="1" x14ac:dyDescent="0.25">
      <c r="A41" s="1"/>
      <c r="B41" s="1"/>
      <c r="C41" s="104"/>
      <c r="D41" s="104"/>
      <c r="E41" s="1"/>
      <c r="F41" s="1"/>
      <c r="G41" s="1"/>
      <c r="H41" s="1"/>
      <c r="I41" s="1"/>
      <c r="J41" s="1"/>
      <c r="K41" s="1"/>
      <c r="L41" s="1"/>
      <c r="M41" s="1"/>
      <c r="N41" s="1"/>
      <c r="O41" s="1"/>
    </row>
    <row r="42" spans="1:15" ht="15.75" customHeight="1" x14ac:dyDescent="0.25">
      <c r="A42" s="1"/>
      <c r="B42" s="1"/>
      <c r="C42" s="104"/>
      <c r="D42" s="104"/>
      <c r="E42" s="1"/>
      <c r="F42" s="1"/>
      <c r="G42" s="1"/>
      <c r="H42" s="1"/>
      <c r="I42" s="1"/>
      <c r="J42" s="1"/>
      <c r="K42" s="1"/>
      <c r="L42" s="1"/>
      <c r="M42" s="1"/>
      <c r="N42" s="1"/>
      <c r="O42" s="1"/>
    </row>
    <row r="43" spans="1:15" ht="15.75" customHeight="1" x14ac:dyDescent="0.25">
      <c r="A43" s="1"/>
      <c r="B43" s="1"/>
      <c r="C43" s="104"/>
      <c r="D43" s="104"/>
      <c r="E43" s="1"/>
      <c r="F43" s="1"/>
      <c r="G43" s="1"/>
      <c r="H43" s="1"/>
      <c r="I43" s="1"/>
      <c r="J43" s="1"/>
      <c r="K43" s="1"/>
      <c r="L43" s="1"/>
      <c r="M43" s="1"/>
      <c r="N43" s="1"/>
      <c r="O43" s="1"/>
    </row>
    <row r="44" spans="1:15" ht="15.75" customHeight="1" x14ac:dyDescent="0.25">
      <c r="A44" s="1"/>
      <c r="B44" s="1"/>
      <c r="C44" s="104"/>
      <c r="D44" s="104"/>
      <c r="E44" s="1"/>
      <c r="F44" s="1"/>
      <c r="G44" s="1"/>
      <c r="H44" s="1"/>
      <c r="I44" s="1"/>
      <c r="J44" s="1"/>
      <c r="K44" s="1"/>
      <c r="L44" s="1"/>
      <c r="M44" s="1"/>
      <c r="N44" s="1"/>
      <c r="O44" s="1"/>
    </row>
    <row r="45" spans="1:15" ht="15.75" customHeight="1" x14ac:dyDescent="0.25">
      <c r="A45" s="1"/>
      <c r="B45" s="1"/>
      <c r="C45" s="104"/>
      <c r="D45" s="104"/>
      <c r="E45" s="1"/>
      <c r="F45" s="1"/>
      <c r="G45" s="1"/>
      <c r="H45" s="1"/>
      <c r="I45" s="1"/>
      <c r="J45" s="1"/>
      <c r="K45" s="1"/>
      <c r="L45" s="1"/>
      <c r="M45" s="1"/>
      <c r="N45" s="1"/>
      <c r="O45" s="1"/>
    </row>
    <row r="46" spans="1:15" ht="15.75" customHeight="1" x14ac:dyDescent="0.25">
      <c r="A46" s="1"/>
      <c r="B46" s="1"/>
      <c r="C46" s="104"/>
      <c r="D46" s="104"/>
      <c r="E46" s="1"/>
      <c r="F46" s="1"/>
      <c r="G46" s="1"/>
      <c r="H46" s="1"/>
      <c r="I46" s="1"/>
      <c r="J46" s="1"/>
      <c r="K46" s="1"/>
      <c r="L46" s="1"/>
      <c r="M46" s="1"/>
      <c r="N46" s="1"/>
      <c r="O46" s="1"/>
    </row>
    <row r="47" spans="1:15" ht="15.75" customHeight="1" x14ac:dyDescent="0.25">
      <c r="A47" s="1"/>
      <c r="B47" s="1"/>
      <c r="C47" s="104"/>
      <c r="D47" s="104"/>
      <c r="E47" s="1"/>
      <c r="F47" s="1"/>
      <c r="G47" s="1"/>
      <c r="H47" s="1"/>
      <c r="I47" s="1"/>
      <c r="J47" s="1"/>
      <c r="K47" s="1"/>
      <c r="L47" s="1"/>
      <c r="M47" s="1"/>
      <c r="N47" s="1"/>
      <c r="O47" s="1"/>
    </row>
    <row r="48" spans="1:15" ht="15.75" customHeight="1" x14ac:dyDescent="0.25">
      <c r="A48" s="1"/>
      <c r="B48" s="1"/>
      <c r="C48" s="104"/>
      <c r="D48" s="104"/>
      <c r="E48" s="1"/>
      <c r="F48" s="1"/>
      <c r="G48" s="1"/>
      <c r="H48" s="1"/>
      <c r="I48" s="1"/>
      <c r="J48" s="1"/>
      <c r="K48" s="1"/>
      <c r="L48" s="1"/>
      <c r="M48" s="1"/>
      <c r="N48" s="1"/>
      <c r="O48" s="1"/>
    </row>
    <row r="49" spans="1:15" ht="15.75" customHeight="1" x14ac:dyDescent="0.25">
      <c r="A49" s="1"/>
      <c r="B49" s="1"/>
      <c r="C49" s="104"/>
      <c r="D49" s="104"/>
      <c r="E49" s="1"/>
      <c r="F49" s="1"/>
      <c r="G49" s="1"/>
      <c r="H49" s="1"/>
      <c r="I49" s="1"/>
      <c r="J49" s="1"/>
      <c r="K49" s="1"/>
      <c r="L49" s="1"/>
      <c r="M49" s="1"/>
      <c r="N49" s="1"/>
      <c r="O49" s="1"/>
    </row>
    <row r="50" spans="1:15" ht="15.75" customHeight="1" x14ac:dyDescent="0.25">
      <c r="A50" s="1"/>
      <c r="B50" s="1"/>
      <c r="C50" s="104"/>
      <c r="D50" s="104"/>
      <c r="E50" s="1"/>
      <c r="F50" s="1"/>
      <c r="G50" s="1"/>
      <c r="H50" s="1"/>
      <c r="I50" s="1"/>
      <c r="J50" s="1"/>
      <c r="K50" s="1"/>
      <c r="L50" s="1"/>
      <c r="M50" s="1"/>
      <c r="N50" s="1"/>
      <c r="O50" s="1"/>
    </row>
    <row r="51" spans="1:15" ht="15.75" customHeight="1" x14ac:dyDescent="0.25">
      <c r="A51" s="1"/>
      <c r="B51" s="1"/>
      <c r="C51" s="104"/>
      <c r="D51" s="104"/>
      <c r="E51" s="1"/>
      <c r="F51" s="1"/>
      <c r="G51" s="1"/>
      <c r="H51" s="1"/>
      <c r="I51" s="1"/>
      <c r="J51" s="1"/>
      <c r="K51" s="1"/>
      <c r="L51" s="1"/>
      <c r="M51" s="1"/>
      <c r="N51" s="1"/>
      <c r="O51" s="1"/>
    </row>
    <row r="52" spans="1:15" ht="15.75" customHeight="1" x14ac:dyDescent="0.25">
      <c r="A52" s="1"/>
      <c r="B52" s="1"/>
      <c r="C52" s="104"/>
      <c r="D52" s="104"/>
    </row>
    <row r="53" spans="1:15" ht="15.75" customHeight="1" x14ac:dyDescent="0.25">
      <c r="A53" s="1"/>
      <c r="B53" s="1"/>
      <c r="C53" s="104"/>
      <c r="D53" s="104"/>
    </row>
    <row r="54" spans="1:15" ht="15.75" customHeight="1" x14ac:dyDescent="0.25">
      <c r="A54" s="1"/>
      <c r="B54" s="1"/>
      <c r="C54" s="104"/>
      <c r="D54" s="104"/>
    </row>
    <row r="55" spans="1:15" ht="15.75" customHeight="1" x14ac:dyDescent="0.25">
      <c r="A55" s="1"/>
      <c r="B55" s="1"/>
      <c r="C55" s="104"/>
      <c r="D55" s="104"/>
    </row>
    <row r="56" spans="1:15" ht="15.75" customHeight="1" x14ac:dyDescent="0.25">
      <c r="A56" s="1"/>
      <c r="B56" s="1"/>
      <c r="C56" s="104"/>
      <c r="D56" s="104"/>
    </row>
    <row r="57" spans="1:15" ht="15.75" customHeight="1" x14ac:dyDescent="0.25">
      <c r="A57" s="1"/>
      <c r="B57" s="1"/>
      <c r="C57" s="104"/>
      <c r="D57" s="104"/>
    </row>
    <row r="58" spans="1:15" ht="15.75" customHeight="1" x14ac:dyDescent="0.25">
      <c r="A58" s="1"/>
      <c r="B58" s="1"/>
      <c r="C58" s="104"/>
      <c r="D58" s="104"/>
    </row>
    <row r="59" spans="1:15" ht="15.75" customHeight="1" x14ac:dyDescent="0.25">
      <c r="A59" s="1"/>
      <c r="B59" s="1"/>
      <c r="C59" s="104"/>
      <c r="D59" s="104"/>
    </row>
    <row r="60" spans="1:15" ht="15.75" customHeight="1" x14ac:dyDescent="0.25">
      <c r="A60" s="1"/>
      <c r="B60" s="1"/>
      <c r="C60" s="104"/>
      <c r="D60" s="104"/>
    </row>
    <row r="61" spans="1:15" ht="15.75" customHeight="1" x14ac:dyDescent="0.25">
      <c r="A61" s="1"/>
      <c r="B61" s="1"/>
      <c r="C61" s="104"/>
      <c r="D61" s="104"/>
    </row>
    <row r="62" spans="1:15" ht="15.75" customHeight="1" x14ac:dyDescent="0.25">
      <c r="A62" s="1"/>
      <c r="B62" s="1"/>
      <c r="C62" s="104"/>
      <c r="D62" s="104"/>
    </row>
    <row r="63" spans="1:15" ht="15.75" customHeight="1" x14ac:dyDescent="0.25">
      <c r="A63" s="1"/>
      <c r="B63" s="1"/>
      <c r="C63" s="104"/>
      <c r="D63" s="104"/>
    </row>
    <row r="64" spans="1:15" ht="15.75" customHeight="1" x14ac:dyDescent="0.25">
      <c r="A64" s="1"/>
      <c r="B64" s="1"/>
      <c r="C64" s="104"/>
      <c r="D64" s="104"/>
    </row>
    <row r="65" spans="1:4" ht="15.75" customHeight="1" x14ac:dyDescent="0.25">
      <c r="A65" s="1"/>
      <c r="B65" s="1"/>
      <c r="C65" s="104"/>
      <c r="D65" s="104"/>
    </row>
    <row r="66" spans="1:4" ht="15.75" customHeight="1" x14ac:dyDescent="0.25">
      <c r="A66" s="1"/>
      <c r="B66" s="1"/>
      <c r="C66" s="104"/>
      <c r="D66" s="104"/>
    </row>
    <row r="67" spans="1:4" ht="15.75" customHeight="1" x14ac:dyDescent="0.25">
      <c r="A67" s="1"/>
      <c r="B67" s="1"/>
      <c r="C67" s="104"/>
      <c r="D67" s="104"/>
    </row>
    <row r="68" spans="1:4" ht="15.75" customHeight="1" x14ac:dyDescent="0.25">
      <c r="A68" s="1"/>
      <c r="B68" s="1"/>
      <c r="C68" s="104"/>
      <c r="D68" s="104"/>
    </row>
    <row r="69" spans="1:4" ht="15.75" customHeight="1" x14ac:dyDescent="0.25">
      <c r="A69" s="1"/>
      <c r="B69" s="1"/>
      <c r="C69" s="104"/>
      <c r="D69" s="104"/>
    </row>
    <row r="70" spans="1:4" ht="15.75" customHeight="1" x14ac:dyDescent="0.25">
      <c r="A70" s="1"/>
      <c r="B70" s="1"/>
      <c r="C70" s="104"/>
      <c r="D70" s="104"/>
    </row>
    <row r="71" spans="1:4" ht="15.75" customHeight="1" x14ac:dyDescent="0.25">
      <c r="A71" s="1"/>
      <c r="B71" s="1"/>
      <c r="C71" s="104"/>
      <c r="D71" s="104"/>
    </row>
    <row r="72" spans="1:4" ht="15.75" customHeight="1" x14ac:dyDescent="0.25">
      <c r="A72" s="1"/>
      <c r="B72" s="1"/>
      <c r="C72" s="104"/>
      <c r="D72" s="104"/>
    </row>
    <row r="73" spans="1:4" ht="15.75" customHeight="1" x14ac:dyDescent="0.25">
      <c r="A73" s="1"/>
      <c r="B73" s="1"/>
      <c r="C73" s="104"/>
      <c r="D73" s="104"/>
    </row>
    <row r="74" spans="1:4" ht="15.75" customHeight="1" x14ac:dyDescent="0.25">
      <c r="A74" s="1"/>
      <c r="B74" s="1"/>
      <c r="C74" s="104"/>
      <c r="D74" s="104"/>
    </row>
    <row r="75" spans="1:4" ht="15.75" customHeight="1" x14ac:dyDescent="0.25">
      <c r="A75" s="1"/>
      <c r="B75" s="1"/>
      <c r="C75" s="104"/>
      <c r="D75" s="104"/>
    </row>
    <row r="76" spans="1:4" ht="15.75" customHeight="1" x14ac:dyDescent="0.25">
      <c r="A76" s="1"/>
      <c r="B76" s="1"/>
      <c r="C76" s="104"/>
      <c r="D76" s="104"/>
    </row>
    <row r="77" spans="1:4" ht="15.75" customHeight="1" x14ac:dyDescent="0.25">
      <c r="A77" s="1"/>
      <c r="B77" s="1"/>
      <c r="C77" s="104"/>
      <c r="D77" s="104"/>
    </row>
    <row r="78" spans="1:4" ht="15.75" customHeight="1" x14ac:dyDescent="0.25">
      <c r="A78" s="1"/>
      <c r="B78" s="1"/>
      <c r="C78" s="104"/>
      <c r="D78" s="104"/>
    </row>
    <row r="79" spans="1:4" ht="15.75" customHeight="1" x14ac:dyDescent="0.25">
      <c r="A79" s="1"/>
      <c r="B79" s="1"/>
      <c r="C79" s="104"/>
      <c r="D79" s="104"/>
    </row>
    <row r="80" spans="1:4" ht="15.75" customHeight="1" x14ac:dyDescent="0.25">
      <c r="A80" s="1"/>
      <c r="B80" s="1"/>
      <c r="C80" s="104"/>
      <c r="D80" s="104"/>
    </row>
    <row r="81" spans="1:4" ht="15.75" customHeight="1" x14ac:dyDescent="0.25">
      <c r="A81" s="1"/>
      <c r="B81" s="1"/>
      <c r="C81" s="104"/>
      <c r="D81" s="104"/>
    </row>
    <row r="82" spans="1:4" ht="15.75" customHeight="1" x14ac:dyDescent="0.25">
      <c r="A82" s="1"/>
      <c r="B82" s="1"/>
      <c r="C82" s="104"/>
      <c r="D82" s="104"/>
    </row>
    <row r="83" spans="1:4" ht="15.75" customHeight="1" x14ac:dyDescent="0.25">
      <c r="A83" s="1"/>
      <c r="B83" s="1"/>
      <c r="C83" s="104"/>
      <c r="D83" s="104"/>
    </row>
    <row r="84" spans="1:4" ht="15.75" customHeight="1" x14ac:dyDescent="0.25">
      <c r="A84" s="1"/>
      <c r="B84" s="1"/>
      <c r="C84" s="104"/>
      <c r="D84" s="104"/>
    </row>
    <row r="85" spans="1:4" ht="15.75" customHeight="1" x14ac:dyDescent="0.25">
      <c r="A85" s="1"/>
      <c r="B85" s="1"/>
      <c r="C85" s="104"/>
      <c r="D85" s="104"/>
    </row>
    <row r="86" spans="1:4" ht="15.75" customHeight="1" x14ac:dyDescent="0.25">
      <c r="A86" s="1"/>
      <c r="B86" s="1"/>
      <c r="C86" s="104"/>
      <c r="D86" s="104"/>
    </row>
    <row r="87" spans="1:4" ht="15.75" customHeight="1" x14ac:dyDescent="0.25">
      <c r="A87" s="1"/>
      <c r="B87" s="1"/>
      <c r="C87" s="104"/>
      <c r="D87" s="104"/>
    </row>
    <row r="88" spans="1:4" ht="15.75" customHeight="1" x14ac:dyDescent="0.25">
      <c r="A88" s="1"/>
      <c r="B88" s="1"/>
      <c r="C88" s="104"/>
      <c r="D88" s="104"/>
    </row>
    <row r="89" spans="1:4" ht="15.75" customHeight="1" x14ac:dyDescent="0.25">
      <c r="A89" s="1"/>
      <c r="B89" s="1"/>
      <c r="C89" s="104"/>
      <c r="D89" s="104"/>
    </row>
    <row r="90" spans="1:4" ht="15.75" customHeight="1" x14ac:dyDescent="0.25">
      <c r="A90" s="1"/>
      <c r="B90" s="1"/>
      <c r="C90" s="104"/>
      <c r="D90" s="104"/>
    </row>
    <row r="91" spans="1:4" ht="15.75" customHeight="1" x14ac:dyDescent="0.25">
      <c r="A91" s="1"/>
      <c r="B91" s="1"/>
      <c r="C91" s="104"/>
      <c r="D91" s="104"/>
    </row>
    <row r="92" spans="1:4" ht="15.75" customHeight="1" x14ac:dyDescent="0.25">
      <c r="A92" s="1"/>
      <c r="B92" s="1"/>
      <c r="C92" s="104"/>
      <c r="D92" s="104"/>
    </row>
    <row r="93" spans="1:4" ht="15.75" customHeight="1" x14ac:dyDescent="0.25">
      <c r="A93" s="1"/>
      <c r="B93" s="1"/>
      <c r="C93" s="104"/>
      <c r="D93" s="104"/>
    </row>
    <row r="94" spans="1:4" ht="15.75" customHeight="1" x14ac:dyDescent="0.25">
      <c r="A94" s="1"/>
      <c r="B94" s="1"/>
      <c r="C94" s="104"/>
      <c r="D94" s="104"/>
    </row>
    <row r="95" spans="1:4" ht="15.75" customHeight="1" x14ac:dyDescent="0.25">
      <c r="A95" s="1"/>
      <c r="B95" s="1"/>
      <c r="C95" s="104"/>
      <c r="D95" s="104"/>
    </row>
    <row r="96" spans="1:4" ht="15.75" customHeight="1" x14ac:dyDescent="0.25">
      <c r="A96" s="1"/>
      <c r="B96" s="1"/>
      <c r="C96" s="104"/>
      <c r="D96" s="104"/>
    </row>
    <row r="97" spans="1:4" ht="15.75" customHeight="1" x14ac:dyDescent="0.25">
      <c r="A97" s="1"/>
      <c r="B97" s="1"/>
      <c r="C97" s="104"/>
      <c r="D97" s="104"/>
    </row>
    <row r="98" spans="1:4" ht="15.75" customHeight="1" x14ac:dyDescent="0.25">
      <c r="A98" s="1"/>
      <c r="B98" s="1"/>
      <c r="C98" s="104"/>
      <c r="D98" s="104"/>
    </row>
    <row r="99" spans="1:4" ht="15.75" customHeight="1" x14ac:dyDescent="0.25">
      <c r="A99" s="1"/>
      <c r="B99" s="1"/>
      <c r="C99" s="104"/>
      <c r="D99" s="104"/>
    </row>
    <row r="100" spans="1:4" ht="15.75" customHeight="1" x14ac:dyDescent="0.25">
      <c r="A100" s="1"/>
      <c r="B100" s="1"/>
      <c r="C100" s="104"/>
      <c r="D100" s="104"/>
    </row>
    <row r="101" spans="1:4" ht="15.75" customHeight="1" x14ac:dyDescent="0.25">
      <c r="A101" s="1"/>
      <c r="B101" s="1"/>
      <c r="C101" s="104"/>
      <c r="D101" s="104"/>
    </row>
    <row r="102" spans="1:4" ht="15.75" customHeight="1" x14ac:dyDescent="0.25">
      <c r="A102" s="1"/>
      <c r="B102" s="1"/>
      <c r="C102" s="104"/>
      <c r="D102" s="104"/>
    </row>
    <row r="103" spans="1:4" ht="15.75" customHeight="1" x14ac:dyDescent="0.25">
      <c r="A103" s="1"/>
      <c r="B103" s="1"/>
      <c r="C103" s="104"/>
      <c r="D103" s="104"/>
    </row>
    <row r="104" spans="1:4" ht="15.75" customHeight="1" x14ac:dyDescent="0.25">
      <c r="A104" s="1"/>
      <c r="B104" s="1"/>
      <c r="C104" s="104"/>
      <c r="D104" s="104"/>
    </row>
    <row r="105" spans="1:4" ht="15.75" customHeight="1" x14ac:dyDescent="0.25">
      <c r="A105" s="1"/>
      <c r="B105" s="1"/>
      <c r="C105" s="104"/>
      <c r="D105" s="104"/>
    </row>
    <row r="106" spans="1:4" ht="15.75" customHeight="1" x14ac:dyDescent="0.25">
      <c r="A106" s="1"/>
      <c r="B106" s="1"/>
      <c r="C106" s="104"/>
      <c r="D106" s="104"/>
    </row>
    <row r="107" spans="1:4" ht="15.75" customHeight="1" x14ac:dyDescent="0.25">
      <c r="A107" s="1"/>
      <c r="B107" s="1"/>
      <c r="C107" s="104"/>
      <c r="D107" s="104"/>
    </row>
    <row r="108" spans="1:4" ht="15.75" customHeight="1" x14ac:dyDescent="0.25">
      <c r="A108" s="1"/>
      <c r="B108" s="1"/>
      <c r="C108" s="104"/>
      <c r="D108" s="104"/>
    </row>
    <row r="109" spans="1:4" ht="15.75" customHeight="1" x14ac:dyDescent="0.25">
      <c r="A109" s="1"/>
      <c r="B109" s="1"/>
      <c r="C109" s="104"/>
      <c r="D109" s="104"/>
    </row>
    <row r="110" spans="1:4" ht="15.75" customHeight="1" x14ac:dyDescent="0.25">
      <c r="A110" s="1"/>
      <c r="B110" s="1"/>
      <c r="C110" s="104"/>
      <c r="D110" s="104"/>
    </row>
    <row r="111" spans="1:4" ht="15.75" customHeight="1" x14ac:dyDescent="0.25">
      <c r="A111" s="1"/>
      <c r="B111" s="1"/>
      <c r="C111" s="104"/>
      <c r="D111" s="104"/>
    </row>
    <row r="112" spans="1:4" ht="15.75" customHeight="1" x14ac:dyDescent="0.25">
      <c r="A112" s="1"/>
      <c r="B112" s="1"/>
      <c r="C112" s="104"/>
      <c r="D112" s="104"/>
    </row>
    <row r="113" spans="1:4" ht="15.75" customHeight="1" x14ac:dyDescent="0.25">
      <c r="A113" s="1"/>
      <c r="B113" s="1"/>
      <c r="C113" s="104"/>
      <c r="D113" s="104"/>
    </row>
    <row r="114" spans="1:4" ht="15.75" customHeight="1" x14ac:dyDescent="0.25">
      <c r="A114" s="1"/>
      <c r="B114" s="1"/>
      <c r="C114" s="104"/>
      <c r="D114" s="104"/>
    </row>
    <row r="115" spans="1:4" ht="15.75" customHeight="1" x14ac:dyDescent="0.25">
      <c r="A115" s="1"/>
      <c r="B115" s="1"/>
      <c r="C115" s="104"/>
      <c r="D115" s="104"/>
    </row>
    <row r="116" spans="1:4" ht="15.75" customHeight="1" x14ac:dyDescent="0.25">
      <c r="A116" s="1"/>
      <c r="B116" s="1"/>
      <c r="C116" s="104"/>
      <c r="D116" s="104"/>
    </row>
    <row r="117" spans="1:4" ht="15.75" customHeight="1" x14ac:dyDescent="0.25">
      <c r="A117" s="1"/>
      <c r="B117" s="1"/>
      <c r="C117" s="104"/>
      <c r="D117" s="104"/>
    </row>
    <row r="118" spans="1:4" ht="15.75" customHeight="1" x14ac:dyDescent="0.25">
      <c r="A118" s="1"/>
      <c r="B118" s="1"/>
      <c r="C118" s="104"/>
      <c r="D118" s="104"/>
    </row>
    <row r="119" spans="1:4" ht="15.75" customHeight="1" x14ac:dyDescent="0.25">
      <c r="A119" s="1"/>
      <c r="B119" s="1"/>
      <c r="C119" s="104"/>
      <c r="D119" s="104"/>
    </row>
    <row r="120" spans="1:4" ht="15.75" customHeight="1" x14ac:dyDescent="0.25">
      <c r="A120" s="1"/>
      <c r="B120" s="1"/>
      <c r="C120" s="104"/>
      <c r="D120" s="104"/>
    </row>
    <row r="121" spans="1:4" ht="15.75" customHeight="1" x14ac:dyDescent="0.25">
      <c r="A121" s="1"/>
      <c r="B121" s="1"/>
      <c r="C121" s="104"/>
      <c r="D121" s="104"/>
    </row>
    <row r="122" spans="1:4" ht="15.75" customHeight="1" x14ac:dyDescent="0.25">
      <c r="A122" s="1"/>
      <c r="B122" s="1"/>
      <c r="C122" s="104"/>
      <c r="D122" s="104"/>
    </row>
    <row r="123" spans="1:4" ht="15.75" customHeight="1" x14ac:dyDescent="0.25">
      <c r="A123" s="1"/>
      <c r="B123" s="1"/>
      <c r="C123" s="104"/>
      <c r="D123" s="104"/>
    </row>
    <row r="124" spans="1:4" ht="15.75" customHeight="1" x14ac:dyDescent="0.25">
      <c r="A124" s="1"/>
      <c r="B124" s="1"/>
      <c r="C124" s="104"/>
      <c r="D124" s="104"/>
    </row>
    <row r="125" spans="1:4" ht="15.75" customHeight="1" x14ac:dyDescent="0.25">
      <c r="A125" s="1"/>
      <c r="B125" s="1"/>
      <c r="C125" s="104"/>
      <c r="D125" s="104"/>
    </row>
    <row r="126" spans="1:4" ht="15.75" customHeight="1" x14ac:dyDescent="0.25">
      <c r="A126" s="1"/>
      <c r="B126" s="1"/>
      <c r="C126" s="104"/>
      <c r="D126" s="104"/>
    </row>
    <row r="127" spans="1:4" ht="15.75" customHeight="1" x14ac:dyDescent="0.25">
      <c r="A127" s="1"/>
      <c r="B127" s="1"/>
      <c r="C127" s="104"/>
      <c r="D127" s="104"/>
    </row>
    <row r="128" spans="1:4" ht="15.75" customHeight="1" x14ac:dyDescent="0.25">
      <c r="A128" s="1"/>
      <c r="B128" s="1"/>
      <c r="C128" s="104"/>
      <c r="D128" s="104"/>
    </row>
    <row r="129" spans="1:4" ht="15.75" customHeight="1" x14ac:dyDescent="0.25">
      <c r="A129" s="1"/>
      <c r="B129" s="1"/>
      <c r="C129" s="104"/>
      <c r="D129" s="104"/>
    </row>
    <row r="130" spans="1:4" ht="15.75" customHeight="1" x14ac:dyDescent="0.25">
      <c r="A130" s="1"/>
      <c r="B130" s="1"/>
      <c r="C130" s="104"/>
      <c r="D130" s="104"/>
    </row>
    <row r="131" spans="1:4" ht="15.75" customHeight="1" x14ac:dyDescent="0.25">
      <c r="A131" s="1"/>
      <c r="B131" s="1"/>
      <c r="C131" s="104"/>
      <c r="D131" s="104"/>
    </row>
    <row r="132" spans="1:4" ht="15.75" customHeight="1" x14ac:dyDescent="0.25">
      <c r="A132" s="1"/>
      <c r="B132" s="1"/>
      <c r="C132" s="104"/>
      <c r="D132" s="104"/>
    </row>
    <row r="133" spans="1:4" ht="15.75" customHeight="1" x14ac:dyDescent="0.25">
      <c r="A133" s="1"/>
      <c r="B133" s="1"/>
      <c r="C133" s="104"/>
      <c r="D133" s="104"/>
    </row>
    <row r="134" spans="1:4" ht="15.75" customHeight="1" x14ac:dyDescent="0.25">
      <c r="A134" s="1"/>
      <c r="B134" s="1"/>
      <c r="C134" s="104"/>
      <c r="D134" s="104"/>
    </row>
    <row r="135" spans="1:4" ht="15.75" customHeight="1" x14ac:dyDescent="0.25">
      <c r="A135" s="1"/>
      <c r="B135" s="1"/>
      <c r="C135" s="104"/>
      <c r="D135" s="104"/>
    </row>
    <row r="136" spans="1:4" ht="15.75" customHeight="1" x14ac:dyDescent="0.25">
      <c r="A136" s="1"/>
      <c r="B136" s="1"/>
      <c r="C136" s="104"/>
      <c r="D136" s="104"/>
    </row>
    <row r="137" spans="1:4" ht="15.75" customHeight="1" x14ac:dyDescent="0.25">
      <c r="A137" s="1"/>
      <c r="B137" s="1"/>
      <c r="C137" s="104"/>
      <c r="D137" s="104"/>
    </row>
    <row r="138" spans="1:4" ht="15.75" customHeight="1" x14ac:dyDescent="0.25">
      <c r="A138" s="1"/>
      <c r="B138" s="1"/>
      <c r="C138" s="104"/>
      <c r="D138" s="104"/>
    </row>
    <row r="139" spans="1:4" ht="15.75" customHeight="1" x14ac:dyDescent="0.25">
      <c r="A139" s="1"/>
      <c r="B139" s="1"/>
      <c r="C139" s="104"/>
      <c r="D139" s="104"/>
    </row>
    <row r="140" spans="1:4" ht="15.75" customHeight="1" x14ac:dyDescent="0.25">
      <c r="A140" s="1"/>
      <c r="B140" s="1"/>
      <c r="C140" s="104"/>
      <c r="D140" s="104"/>
    </row>
    <row r="141" spans="1:4" ht="15.75" customHeight="1" x14ac:dyDescent="0.25">
      <c r="A141" s="1"/>
      <c r="B141" s="1"/>
      <c r="C141" s="104"/>
      <c r="D141" s="104"/>
    </row>
    <row r="142" spans="1:4" ht="15.75" customHeight="1" x14ac:dyDescent="0.25">
      <c r="A142" s="1"/>
      <c r="B142" s="1"/>
      <c r="C142" s="104"/>
      <c r="D142" s="104"/>
    </row>
    <row r="143" spans="1:4" ht="15.75" customHeight="1" x14ac:dyDescent="0.25">
      <c r="A143" s="1"/>
      <c r="B143" s="1"/>
      <c r="C143" s="104"/>
      <c r="D143" s="104"/>
    </row>
    <row r="144" spans="1:4" ht="15.75" customHeight="1" x14ac:dyDescent="0.25">
      <c r="A144" s="1"/>
      <c r="B144" s="1"/>
      <c r="C144" s="104"/>
      <c r="D144" s="104"/>
    </row>
    <row r="145" spans="1:4" ht="15.75" customHeight="1" x14ac:dyDescent="0.25">
      <c r="A145" s="1"/>
      <c r="B145" s="1"/>
      <c r="C145" s="104"/>
      <c r="D145" s="104"/>
    </row>
    <row r="146" spans="1:4" ht="15.75" customHeight="1" x14ac:dyDescent="0.25">
      <c r="A146" s="1"/>
      <c r="B146" s="1"/>
      <c r="C146" s="104"/>
      <c r="D146" s="104"/>
    </row>
    <row r="147" spans="1:4" ht="15.75" customHeight="1" x14ac:dyDescent="0.25">
      <c r="A147" s="1"/>
      <c r="B147" s="1"/>
      <c r="C147" s="104"/>
      <c r="D147" s="104"/>
    </row>
    <row r="148" spans="1:4" ht="15.75" customHeight="1" x14ac:dyDescent="0.25">
      <c r="A148" s="1"/>
      <c r="B148" s="1"/>
      <c r="C148" s="104"/>
      <c r="D148" s="104"/>
    </row>
    <row r="149" spans="1:4" ht="15.75" customHeight="1" x14ac:dyDescent="0.25">
      <c r="A149" s="1"/>
      <c r="B149" s="1"/>
      <c r="C149" s="104"/>
      <c r="D149" s="104"/>
    </row>
    <row r="150" spans="1:4" ht="15.75" customHeight="1" x14ac:dyDescent="0.25">
      <c r="A150" s="1"/>
      <c r="B150" s="1"/>
      <c r="C150" s="104"/>
      <c r="D150" s="104"/>
    </row>
    <row r="151" spans="1:4" ht="15.75" customHeight="1" x14ac:dyDescent="0.25">
      <c r="A151" s="1"/>
      <c r="B151" s="1"/>
      <c r="C151" s="104"/>
      <c r="D151" s="104"/>
    </row>
    <row r="152" spans="1:4" ht="15.75" customHeight="1" x14ac:dyDescent="0.25">
      <c r="A152" s="1"/>
      <c r="B152" s="1"/>
      <c r="C152" s="104"/>
      <c r="D152" s="104"/>
    </row>
    <row r="153" spans="1:4" ht="15.75" customHeight="1" x14ac:dyDescent="0.25">
      <c r="A153" s="1"/>
      <c r="B153" s="1"/>
      <c r="C153" s="104"/>
      <c r="D153" s="104"/>
    </row>
    <row r="154" spans="1:4" ht="15.75" customHeight="1" x14ac:dyDescent="0.25">
      <c r="A154" s="1"/>
      <c r="B154" s="1"/>
      <c r="C154" s="104"/>
      <c r="D154" s="104"/>
    </row>
    <row r="155" spans="1:4" ht="15.75" customHeight="1" x14ac:dyDescent="0.25">
      <c r="A155" s="1"/>
      <c r="B155" s="1"/>
      <c r="C155" s="104"/>
      <c r="D155" s="104"/>
    </row>
    <row r="156" spans="1:4" ht="15.75" customHeight="1" x14ac:dyDescent="0.25">
      <c r="A156" s="1"/>
      <c r="B156" s="1"/>
      <c r="C156" s="104"/>
      <c r="D156" s="104"/>
    </row>
    <row r="157" spans="1:4" ht="15.75" customHeight="1" x14ac:dyDescent="0.25">
      <c r="A157" s="1"/>
      <c r="B157" s="1"/>
      <c r="C157" s="104"/>
      <c r="D157" s="104"/>
    </row>
    <row r="158" spans="1:4" ht="15.75" customHeight="1" x14ac:dyDescent="0.25">
      <c r="A158" s="1"/>
      <c r="B158" s="1"/>
      <c r="C158" s="104"/>
      <c r="D158" s="104"/>
    </row>
    <row r="159" spans="1:4" ht="15.75" customHeight="1" x14ac:dyDescent="0.25">
      <c r="A159" s="1"/>
      <c r="B159" s="1"/>
      <c r="C159" s="104"/>
      <c r="D159" s="104"/>
    </row>
    <row r="160" spans="1:4" ht="15.75" customHeight="1" x14ac:dyDescent="0.25">
      <c r="A160" s="1"/>
      <c r="B160" s="1"/>
      <c r="C160" s="104"/>
      <c r="D160" s="104"/>
    </row>
    <row r="161" spans="1:4" ht="15.75" customHeight="1" x14ac:dyDescent="0.25">
      <c r="A161" s="1"/>
      <c r="B161" s="1"/>
      <c r="C161" s="104"/>
      <c r="D161" s="104"/>
    </row>
    <row r="162" spans="1:4" ht="15.75" customHeight="1" x14ac:dyDescent="0.25">
      <c r="A162" s="1"/>
      <c r="B162" s="1"/>
      <c r="C162" s="104"/>
      <c r="D162" s="104"/>
    </row>
    <row r="163" spans="1:4" ht="15.75" customHeight="1" x14ac:dyDescent="0.25">
      <c r="A163" s="1"/>
      <c r="B163" s="1"/>
      <c r="C163" s="104"/>
      <c r="D163" s="104"/>
    </row>
    <row r="164" spans="1:4" ht="15.75" customHeight="1" x14ac:dyDescent="0.25">
      <c r="A164" s="1"/>
      <c r="B164" s="1"/>
      <c r="C164" s="104"/>
      <c r="D164" s="104"/>
    </row>
    <row r="165" spans="1:4" ht="15.75" customHeight="1" x14ac:dyDescent="0.25">
      <c r="A165" s="1"/>
      <c r="B165" s="1"/>
      <c r="C165" s="104"/>
      <c r="D165" s="104"/>
    </row>
    <row r="166" spans="1:4" ht="15.75" customHeight="1" x14ac:dyDescent="0.25">
      <c r="A166" s="1"/>
      <c r="B166" s="1"/>
      <c r="C166" s="104"/>
      <c r="D166" s="104"/>
    </row>
    <row r="167" spans="1:4" ht="15.75" customHeight="1" x14ac:dyDescent="0.25">
      <c r="A167" s="1"/>
      <c r="B167" s="1"/>
      <c r="C167" s="104"/>
      <c r="D167" s="104"/>
    </row>
    <row r="168" spans="1:4" ht="15.75" customHeight="1" x14ac:dyDescent="0.25">
      <c r="A168" s="1"/>
      <c r="B168" s="1"/>
      <c r="C168" s="104"/>
      <c r="D168" s="104"/>
    </row>
    <row r="169" spans="1:4" ht="15.75" customHeight="1" x14ac:dyDescent="0.25">
      <c r="A169" s="1"/>
      <c r="B169" s="1"/>
      <c r="C169" s="104"/>
      <c r="D169" s="104"/>
    </row>
    <row r="170" spans="1:4" ht="15.75" customHeight="1" x14ac:dyDescent="0.25">
      <c r="A170" s="1"/>
      <c r="B170" s="1"/>
      <c r="C170" s="104"/>
      <c r="D170" s="104"/>
    </row>
    <row r="171" spans="1:4" ht="15.75" customHeight="1" x14ac:dyDescent="0.25">
      <c r="A171" s="1"/>
      <c r="B171" s="1"/>
      <c r="C171" s="104"/>
      <c r="D171" s="104"/>
    </row>
    <row r="172" spans="1:4" ht="15.75" customHeight="1" x14ac:dyDescent="0.25">
      <c r="A172" s="1"/>
      <c r="B172" s="1"/>
      <c r="C172" s="104"/>
      <c r="D172" s="104"/>
    </row>
    <row r="173" spans="1:4" ht="15.75" customHeight="1" x14ac:dyDescent="0.25">
      <c r="A173" s="1"/>
      <c r="B173" s="1"/>
      <c r="C173" s="104"/>
      <c r="D173" s="104"/>
    </row>
    <row r="174" spans="1:4" ht="15.75" customHeight="1" x14ac:dyDescent="0.25">
      <c r="A174" s="1"/>
      <c r="B174" s="1"/>
      <c r="C174" s="104"/>
      <c r="D174" s="104"/>
    </row>
    <row r="175" spans="1:4" ht="15.75" customHeight="1" x14ac:dyDescent="0.25">
      <c r="A175" s="1"/>
      <c r="B175" s="1"/>
      <c r="C175" s="104"/>
      <c r="D175" s="104"/>
    </row>
    <row r="176" spans="1:4" ht="15.75" customHeight="1" x14ac:dyDescent="0.25">
      <c r="A176" s="1"/>
      <c r="B176" s="1"/>
      <c r="C176" s="104"/>
      <c r="D176" s="104"/>
    </row>
    <row r="177" spans="1:4" ht="15.75" customHeight="1" x14ac:dyDescent="0.25">
      <c r="A177" s="1"/>
      <c r="B177" s="1"/>
      <c r="C177" s="104"/>
      <c r="D177" s="104"/>
    </row>
    <row r="178" spans="1:4" ht="15.75" customHeight="1" x14ac:dyDescent="0.25">
      <c r="A178" s="1"/>
      <c r="B178" s="1"/>
      <c r="C178" s="104"/>
      <c r="D178" s="104"/>
    </row>
    <row r="179" spans="1:4" ht="15.75" customHeight="1" x14ac:dyDescent="0.25">
      <c r="A179" s="1"/>
      <c r="B179" s="1"/>
      <c r="C179" s="104"/>
      <c r="D179" s="104"/>
    </row>
    <row r="180" spans="1:4" ht="15.75" customHeight="1" x14ac:dyDescent="0.25">
      <c r="A180" s="1"/>
      <c r="B180" s="1"/>
      <c r="C180" s="104"/>
      <c r="D180" s="104"/>
    </row>
    <row r="181" spans="1:4" ht="15.75" customHeight="1" x14ac:dyDescent="0.25">
      <c r="A181" s="1"/>
      <c r="B181" s="1"/>
      <c r="C181" s="104"/>
      <c r="D181" s="104"/>
    </row>
    <row r="182" spans="1:4" ht="15.75" customHeight="1" x14ac:dyDescent="0.25">
      <c r="A182" s="1"/>
      <c r="B182" s="1"/>
      <c r="C182" s="104"/>
      <c r="D182" s="104"/>
    </row>
    <row r="183" spans="1:4" ht="15.75" customHeight="1" x14ac:dyDescent="0.25">
      <c r="A183" s="1"/>
      <c r="B183" s="1"/>
      <c r="C183" s="104"/>
      <c r="D183" s="104"/>
    </row>
    <row r="184" spans="1:4" ht="15.75" customHeight="1" x14ac:dyDescent="0.25">
      <c r="A184" s="1"/>
      <c r="B184" s="1"/>
      <c r="C184" s="104"/>
      <c r="D184" s="104"/>
    </row>
    <row r="185" spans="1:4" ht="15.75" customHeight="1" x14ac:dyDescent="0.25">
      <c r="A185" s="1"/>
      <c r="B185" s="1"/>
      <c r="C185" s="104"/>
      <c r="D185" s="104"/>
    </row>
    <row r="186" spans="1:4" ht="15.75" customHeight="1" x14ac:dyDescent="0.25">
      <c r="A186" s="1"/>
      <c r="B186" s="1"/>
      <c r="C186" s="104"/>
      <c r="D186" s="104"/>
    </row>
    <row r="187" spans="1:4" ht="15.75" customHeight="1" x14ac:dyDescent="0.25">
      <c r="A187" s="1"/>
      <c r="B187" s="1"/>
      <c r="C187" s="104"/>
      <c r="D187" s="104"/>
    </row>
    <row r="188" spans="1:4" ht="15.75" customHeight="1" x14ac:dyDescent="0.25">
      <c r="A188" s="1"/>
      <c r="B188" s="1"/>
      <c r="C188" s="104"/>
      <c r="D188" s="104"/>
    </row>
    <row r="189" spans="1:4" ht="15.75" customHeight="1" x14ac:dyDescent="0.25">
      <c r="A189" s="1"/>
      <c r="B189" s="1"/>
      <c r="C189" s="104"/>
      <c r="D189" s="104"/>
    </row>
    <row r="190" spans="1:4" ht="15.75" customHeight="1" x14ac:dyDescent="0.25">
      <c r="A190" s="1"/>
      <c r="B190" s="1"/>
      <c r="C190" s="104"/>
      <c r="D190" s="104"/>
    </row>
    <row r="191" spans="1:4" ht="15.75" customHeight="1" x14ac:dyDescent="0.25">
      <c r="A191" s="1"/>
      <c r="B191" s="1"/>
      <c r="C191" s="104"/>
      <c r="D191" s="104"/>
    </row>
    <row r="192" spans="1:4" ht="15.75" customHeight="1" x14ac:dyDescent="0.25">
      <c r="A192" s="1"/>
      <c r="B192" s="1"/>
      <c r="C192" s="104"/>
      <c r="D192" s="104"/>
    </row>
    <row r="193" spans="1:4" ht="15.75" customHeight="1" x14ac:dyDescent="0.25">
      <c r="A193" s="1"/>
      <c r="B193" s="1"/>
      <c r="C193" s="104"/>
      <c r="D193" s="104"/>
    </row>
    <row r="194" spans="1:4" ht="15.75" customHeight="1" x14ac:dyDescent="0.25">
      <c r="A194" s="1"/>
      <c r="B194" s="1"/>
      <c r="C194" s="104"/>
      <c r="D194" s="104"/>
    </row>
    <row r="195" spans="1:4" ht="15.75" customHeight="1" x14ac:dyDescent="0.25">
      <c r="A195" s="1"/>
      <c r="B195" s="1"/>
      <c r="C195" s="104"/>
      <c r="D195" s="104"/>
    </row>
    <row r="196" spans="1:4" ht="15.75" customHeight="1" x14ac:dyDescent="0.25">
      <c r="A196" s="1"/>
      <c r="B196" s="1"/>
      <c r="C196" s="104"/>
      <c r="D196" s="104"/>
    </row>
    <row r="197" spans="1:4" ht="15.75" customHeight="1" x14ac:dyDescent="0.25">
      <c r="A197" s="1"/>
      <c r="B197" s="1"/>
      <c r="C197" s="104"/>
      <c r="D197" s="104"/>
    </row>
    <row r="198" spans="1:4" ht="15.75" customHeight="1" x14ac:dyDescent="0.25">
      <c r="A198" s="1"/>
      <c r="B198" s="1"/>
      <c r="C198" s="104"/>
      <c r="D198" s="104"/>
    </row>
    <row r="199" spans="1:4" ht="15.75" customHeight="1" x14ac:dyDescent="0.25">
      <c r="A199" s="1"/>
      <c r="B199" s="1"/>
      <c r="C199" s="104"/>
      <c r="D199" s="104"/>
    </row>
    <row r="200" spans="1:4" ht="15.75" customHeight="1" x14ac:dyDescent="0.25">
      <c r="A200" s="1"/>
      <c r="B200" s="1"/>
      <c r="C200" s="104"/>
      <c r="D200" s="104"/>
    </row>
    <row r="201" spans="1:4" ht="15.75" customHeight="1" x14ac:dyDescent="0.25">
      <c r="A201" s="1"/>
      <c r="B201" s="1"/>
      <c r="C201" s="104"/>
      <c r="D201" s="104"/>
    </row>
    <row r="202" spans="1:4" ht="15.75" customHeight="1" x14ac:dyDescent="0.25">
      <c r="A202" s="1"/>
      <c r="B202" s="1"/>
      <c r="C202" s="104"/>
      <c r="D202" s="104"/>
    </row>
    <row r="203" spans="1:4" ht="15.75" customHeight="1" x14ac:dyDescent="0.25">
      <c r="A203" s="1"/>
      <c r="B203" s="1"/>
      <c r="C203" s="104"/>
      <c r="D203" s="104"/>
    </row>
    <row r="204" spans="1:4" ht="15.75" customHeight="1" x14ac:dyDescent="0.25">
      <c r="A204" s="1"/>
      <c r="B204" s="1"/>
      <c r="C204" s="104"/>
      <c r="D204" s="104"/>
    </row>
    <row r="205" spans="1:4" ht="15.75" customHeight="1" x14ac:dyDescent="0.25">
      <c r="A205" s="1"/>
      <c r="B205" s="1"/>
      <c r="C205" s="104"/>
      <c r="D205" s="104"/>
    </row>
    <row r="206" spans="1:4" ht="15.75" customHeight="1" x14ac:dyDescent="0.25">
      <c r="A206" s="1"/>
      <c r="B206" s="1"/>
      <c r="C206" s="104"/>
      <c r="D206" s="104"/>
    </row>
    <row r="207" spans="1:4" ht="15.75" customHeight="1" x14ac:dyDescent="0.25">
      <c r="A207" s="1"/>
      <c r="B207" s="1"/>
      <c r="C207" s="104"/>
      <c r="D207" s="104"/>
    </row>
    <row r="208" spans="1:4" ht="15.75" customHeight="1" x14ac:dyDescent="0.25">
      <c r="A208" s="1"/>
      <c r="B208" s="1"/>
      <c r="C208" s="1"/>
      <c r="D208" s="1"/>
    </row>
    <row r="209" spans="1:8" ht="15.75" customHeight="1" x14ac:dyDescent="0.25">
      <c r="A209" s="1"/>
      <c r="B209" s="106" t="s">
        <v>178</v>
      </c>
      <c r="C209" s="106" t="s">
        <v>179</v>
      </c>
      <c r="D209" s="1" t="s">
        <v>178</v>
      </c>
      <c r="E209" s="1" t="s">
        <v>179</v>
      </c>
    </row>
    <row r="210" spans="1:8" ht="15.75" customHeight="1" x14ac:dyDescent="0.35">
      <c r="A210" s="1"/>
      <c r="B210" s="107" t="s">
        <v>180</v>
      </c>
      <c r="C210" s="107" t="s">
        <v>181</v>
      </c>
      <c r="D210" s="1" t="s">
        <v>180</v>
      </c>
      <c r="F210" s="1" t="str">
        <f t="shared" ref="F210:F221" si="0">IF(NOT(ISBLANK(D210)),D210,IF(NOT(ISBLANK(E210)),"     "&amp;E210,FALSE))</f>
        <v>Afectación Económica o presupuestal</v>
      </c>
      <c r="G210" s="1" t="s">
        <v>180</v>
      </c>
      <c r="H210" s="1" t="str">
        <f ca="1">IF(NOT(ISERROR(MATCH(G210,ANCHORARRAY(B221),0))),F223&amp;"Por favor no seleccionar los criterios de impacto",G210)</f>
        <v>Afectación Económica o presupuestal</v>
      </c>
    </row>
    <row r="211" spans="1:8" ht="15.75" customHeight="1" x14ac:dyDescent="0.35">
      <c r="A211" s="1"/>
      <c r="B211" s="107" t="s">
        <v>180</v>
      </c>
      <c r="C211" s="107" t="s">
        <v>156</v>
      </c>
      <c r="E211" s="1" t="s">
        <v>181</v>
      </c>
      <c r="F211" s="1" t="str">
        <f t="shared" si="0"/>
        <v xml:space="preserve">     Afectación menor a 10 SMLMV .</v>
      </c>
    </row>
    <row r="212" spans="1:8" ht="15.75" customHeight="1" x14ac:dyDescent="0.35">
      <c r="A212" s="1"/>
      <c r="B212" s="107" t="s">
        <v>180</v>
      </c>
      <c r="C212" s="107" t="s">
        <v>159</v>
      </c>
      <c r="E212" s="1" t="s">
        <v>156</v>
      </c>
      <c r="F212" s="1" t="str">
        <f t="shared" si="0"/>
        <v xml:space="preserve">     Entre 10 y 50 SMLMV </v>
      </c>
    </row>
    <row r="213" spans="1:8" ht="15.75" customHeight="1" x14ac:dyDescent="0.35">
      <c r="A213" s="1"/>
      <c r="B213" s="107" t="s">
        <v>180</v>
      </c>
      <c r="C213" s="107" t="s">
        <v>163</v>
      </c>
      <c r="E213" s="1" t="s">
        <v>159</v>
      </c>
      <c r="F213" s="1" t="str">
        <f t="shared" si="0"/>
        <v xml:space="preserve">     Entre 50 y 100 SMLMV </v>
      </c>
    </row>
    <row r="214" spans="1:8" ht="15.75" customHeight="1" x14ac:dyDescent="0.35">
      <c r="A214" s="1"/>
      <c r="B214" s="107" t="s">
        <v>180</v>
      </c>
      <c r="C214" s="107" t="s">
        <v>167</v>
      </c>
      <c r="E214" s="1" t="s">
        <v>163</v>
      </c>
      <c r="F214" s="1" t="str">
        <f t="shared" si="0"/>
        <v xml:space="preserve">     Entre 100 y 500 SMLMV </v>
      </c>
    </row>
    <row r="215" spans="1:8" ht="15.75" customHeight="1" x14ac:dyDescent="0.35">
      <c r="A215" s="1"/>
      <c r="B215" s="107" t="s">
        <v>149</v>
      </c>
      <c r="C215" s="107" t="s">
        <v>153</v>
      </c>
      <c r="E215" s="1" t="s">
        <v>167</v>
      </c>
      <c r="F215" s="1" t="str">
        <f t="shared" si="0"/>
        <v xml:space="preserve">     Mayor a 500 SMLMV </v>
      </c>
    </row>
    <row r="216" spans="1:8" ht="15.75" customHeight="1" x14ac:dyDescent="0.35">
      <c r="A216" s="1"/>
      <c r="B216" s="107" t="s">
        <v>149</v>
      </c>
      <c r="C216" s="107" t="s">
        <v>157</v>
      </c>
      <c r="D216" s="1" t="s">
        <v>149</v>
      </c>
      <c r="F216" s="1" t="str">
        <f t="shared" si="0"/>
        <v>Pérdida Reputacional</v>
      </c>
    </row>
    <row r="217" spans="1:8" ht="15.75" customHeight="1" x14ac:dyDescent="0.35">
      <c r="A217" s="1"/>
      <c r="B217" s="107" t="s">
        <v>149</v>
      </c>
      <c r="C217" s="107" t="s">
        <v>160</v>
      </c>
      <c r="E217" s="1" t="s">
        <v>153</v>
      </c>
      <c r="F217" s="1" t="str">
        <f t="shared" si="0"/>
        <v xml:space="preserve">     El riesgo afecta la imagen de alguna área de la organización</v>
      </c>
    </row>
    <row r="218" spans="1:8" ht="15.75" customHeight="1" x14ac:dyDescent="0.35">
      <c r="A218" s="1"/>
      <c r="B218" s="107" t="s">
        <v>149</v>
      </c>
      <c r="C218" s="107" t="s">
        <v>164</v>
      </c>
      <c r="E218" s="1" t="s">
        <v>157</v>
      </c>
      <c r="F218" s="1" t="str">
        <f t="shared" si="0"/>
        <v xml:space="preserve">     El riesgo afecta la imagen de la entidad internamente, de conocimiento general, nivel interno, de junta dircetiva y accionistas y/o de provedores</v>
      </c>
    </row>
    <row r="219" spans="1:8" ht="15.75" customHeight="1" x14ac:dyDescent="0.35">
      <c r="A219" s="1"/>
      <c r="B219" s="107" t="s">
        <v>149</v>
      </c>
      <c r="C219" s="107" t="s">
        <v>168</v>
      </c>
      <c r="E219" s="1" t="s">
        <v>160</v>
      </c>
      <c r="F219" s="1" t="str">
        <f t="shared" si="0"/>
        <v xml:space="preserve">     El riesgo afecta la imagen de la entidad con algunos usuarios de relevancia frente al logro de los objetivos</v>
      </c>
    </row>
    <row r="220" spans="1:8" ht="15.75" customHeight="1" x14ac:dyDescent="0.25">
      <c r="A220" s="1"/>
      <c r="B220" s="108"/>
      <c r="C220" s="108"/>
      <c r="E220" s="1" t="s">
        <v>164</v>
      </c>
      <c r="F220" s="1" t="str">
        <f t="shared" si="0"/>
        <v xml:space="preserve">     El riesgo afecta la imagen de de la entidad con efecto publicitario sostenido a nivel de sector administrativo, nivel departamental o municipal</v>
      </c>
    </row>
    <row r="221" spans="1:8" ht="15.75" customHeight="1" x14ac:dyDescent="0.25">
      <c r="A221" s="1"/>
      <c r="B221" s="108" t="str">
        <f ca="1">IFERROR(__xludf.DUMMYFUNCTION("ARRAY_CONSTRAIN(ARRAYFORMULA(UNIQUE('Tabla Impacto'!$B$209:$B$219)), 3, 1)"),"#REF!")</f>
        <v>#REF!</v>
      </c>
      <c r="C221" s="108"/>
      <c r="E221" s="1" t="s">
        <v>168</v>
      </c>
      <c r="F221" s="1" t="str">
        <f t="shared" si="0"/>
        <v xml:space="preserve">     El riesgo afecta la imagen de la entidad a nivel nacional, con efecto publicitarios sostenible a nivel país</v>
      </c>
    </row>
    <row r="222" spans="1:8" ht="15.75" customHeight="1" x14ac:dyDescent="0.25">
      <c r="A222" s="1"/>
      <c r="B222" s="108"/>
      <c r="C222" s="108"/>
    </row>
    <row r="223" spans="1:8" ht="15.75" customHeight="1" x14ac:dyDescent="0.25">
      <c r="B223" s="108"/>
      <c r="C223" s="108"/>
      <c r="F223" s="109" t="s">
        <v>182</v>
      </c>
    </row>
    <row r="224" spans="1:8" ht="15.75" customHeight="1" x14ac:dyDescent="0.25">
      <c r="B224" s="1"/>
      <c r="C224" s="1"/>
      <c r="F224" s="109" t="s">
        <v>183</v>
      </c>
    </row>
    <row r="225" spans="2:4" ht="15.75" customHeight="1" x14ac:dyDescent="0.25">
      <c r="B225" s="1"/>
      <c r="C225" s="1"/>
    </row>
    <row r="226" spans="2:4" ht="15.75" customHeight="1" x14ac:dyDescent="0.25">
      <c r="B226" s="1"/>
      <c r="C226" s="1"/>
    </row>
    <row r="227" spans="2:4" ht="15.75" customHeight="1" x14ac:dyDescent="0.25">
      <c r="B227" s="1"/>
      <c r="C227" s="1"/>
      <c r="D227" s="1"/>
    </row>
    <row r="228" spans="2:4" ht="15.75" customHeight="1" x14ac:dyDescent="0.25">
      <c r="B228" s="1"/>
      <c r="C228" s="1"/>
      <c r="D228" s="1"/>
    </row>
    <row r="229" spans="2:4" ht="15.75" customHeight="1" x14ac:dyDescent="0.25">
      <c r="B229" s="1"/>
      <c r="C229" s="1"/>
      <c r="D229" s="1"/>
    </row>
    <row r="230" spans="2:4" ht="15.75" customHeight="1" x14ac:dyDescent="0.25">
      <c r="B230" s="1"/>
      <c r="C230" s="1"/>
      <c r="D230" s="1"/>
    </row>
    <row r="231" spans="2:4" ht="15.75" customHeight="1" x14ac:dyDescent="0.25">
      <c r="B231" s="1"/>
      <c r="C231" s="1"/>
      <c r="D231" s="1"/>
    </row>
    <row r="232" spans="2:4" ht="15.75" customHeight="1" x14ac:dyDescent="0.25">
      <c r="B232" s="1"/>
      <c r="C232" s="1"/>
      <c r="D232" s="1"/>
    </row>
    <row r="233" spans="2:4" ht="15.75" customHeight="1" x14ac:dyDescent="0.25"/>
    <row r="234" spans="2:4" ht="15.75" customHeight="1" x14ac:dyDescent="0.25"/>
    <row r="235" spans="2:4" ht="15.75" customHeight="1" x14ac:dyDescent="0.25"/>
    <row r="236" spans="2:4" ht="15.75" customHeight="1" x14ac:dyDescent="0.25"/>
    <row r="237" spans="2:4" ht="15.75" customHeight="1" x14ac:dyDescent="0.25"/>
    <row r="238" spans="2:4" ht="15.75" customHeight="1" x14ac:dyDescent="0.25"/>
    <row r="239" spans="2:4" ht="15.75" customHeight="1" x14ac:dyDescent="0.25"/>
    <row r="240" spans="2: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1:D1"/>
  </mergeCells>
  <dataValidations count="1">
    <dataValidation type="list" allowBlank="1" showErrorMessage="1" sqref="G210" xr:uid="{00000000-0002-0000-0500-00000000000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F497A"/>
  </sheetPr>
  <dimension ref="A1:Z1000"/>
  <sheetViews>
    <sheetView workbookViewId="0"/>
  </sheetViews>
  <sheetFormatPr baseColWidth="10" defaultColWidth="14.42578125" defaultRowHeight="15" customHeight="1" x14ac:dyDescent="0.25"/>
  <cols>
    <col min="1" max="2" width="12.5703125" customWidth="1"/>
    <col min="3" max="3" width="14.85546875" customWidth="1"/>
    <col min="4" max="4" width="12.5703125" customWidth="1"/>
    <col min="5" max="5" width="52" customWidth="1"/>
    <col min="6" max="26" width="12.5703125" customWidth="1"/>
  </cols>
  <sheetData>
    <row r="1" spans="1:26" ht="24" customHeight="1" x14ac:dyDescent="0.25">
      <c r="A1" s="110"/>
      <c r="B1" s="270" t="s">
        <v>184</v>
      </c>
      <c r="C1" s="271"/>
      <c r="D1" s="271"/>
      <c r="E1" s="271"/>
      <c r="F1" s="272"/>
      <c r="G1" s="110"/>
      <c r="H1" s="110"/>
      <c r="I1" s="110"/>
      <c r="J1" s="110"/>
      <c r="K1" s="110"/>
      <c r="L1" s="110"/>
      <c r="M1" s="110"/>
      <c r="N1" s="110"/>
      <c r="O1" s="110"/>
      <c r="P1" s="110"/>
      <c r="Q1" s="110"/>
      <c r="R1" s="110"/>
      <c r="S1" s="110"/>
      <c r="T1" s="110"/>
      <c r="U1" s="110"/>
      <c r="V1" s="110"/>
      <c r="W1" s="110"/>
      <c r="X1" s="110"/>
      <c r="Y1" s="110"/>
      <c r="Z1" s="110"/>
    </row>
    <row r="2" spans="1:26" ht="12.75" customHeight="1" x14ac:dyDescent="0.25">
      <c r="A2" s="110"/>
      <c r="B2" s="111"/>
      <c r="C2" s="111"/>
      <c r="D2" s="111"/>
      <c r="E2" s="111"/>
      <c r="F2" s="111"/>
      <c r="G2" s="110"/>
      <c r="H2" s="110"/>
      <c r="I2" s="110"/>
      <c r="J2" s="110"/>
      <c r="K2" s="110"/>
      <c r="L2" s="110"/>
      <c r="M2" s="110"/>
      <c r="N2" s="110"/>
      <c r="O2" s="110"/>
      <c r="P2" s="110"/>
      <c r="Q2" s="110"/>
      <c r="R2" s="110"/>
      <c r="S2" s="110"/>
      <c r="T2" s="110"/>
      <c r="U2" s="110"/>
      <c r="V2" s="110"/>
      <c r="W2" s="110"/>
      <c r="X2" s="110"/>
      <c r="Y2" s="110"/>
      <c r="Z2" s="110"/>
    </row>
    <row r="3" spans="1:26" ht="12.75" customHeight="1" x14ac:dyDescent="0.25">
      <c r="A3" s="110"/>
      <c r="B3" s="273" t="s">
        <v>185</v>
      </c>
      <c r="C3" s="271"/>
      <c r="D3" s="274"/>
      <c r="E3" s="112" t="s">
        <v>186</v>
      </c>
      <c r="F3" s="113" t="s">
        <v>187</v>
      </c>
      <c r="G3" s="110"/>
      <c r="H3" s="110"/>
      <c r="I3" s="110"/>
      <c r="J3" s="110"/>
      <c r="K3" s="110"/>
      <c r="L3" s="110"/>
      <c r="M3" s="110"/>
      <c r="N3" s="110"/>
      <c r="O3" s="110"/>
      <c r="P3" s="110"/>
      <c r="Q3" s="110"/>
      <c r="R3" s="110"/>
      <c r="S3" s="110"/>
      <c r="T3" s="110"/>
      <c r="U3" s="110"/>
      <c r="V3" s="110"/>
      <c r="W3" s="110"/>
      <c r="X3" s="110"/>
      <c r="Y3" s="110"/>
      <c r="Z3" s="110"/>
    </row>
    <row r="4" spans="1:26" ht="30" customHeight="1" x14ac:dyDescent="0.25">
      <c r="A4" s="110"/>
      <c r="B4" s="275" t="s">
        <v>188</v>
      </c>
      <c r="C4" s="278" t="s">
        <v>87</v>
      </c>
      <c r="D4" s="114" t="s">
        <v>102</v>
      </c>
      <c r="E4" s="115" t="s">
        <v>189</v>
      </c>
      <c r="F4" s="116">
        <v>0.25</v>
      </c>
      <c r="G4" s="110"/>
      <c r="H4" s="110"/>
      <c r="I4" s="110"/>
      <c r="J4" s="110"/>
      <c r="K4" s="110"/>
      <c r="L4" s="110"/>
      <c r="M4" s="110"/>
      <c r="N4" s="110"/>
      <c r="O4" s="110"/>
      <c r="P4" s="110"/>
      <c r="Q4" s="110"/>
      <c r="R4" s="110"/>
      <c r="S4" s="110"/>
      <c r="T4" s="110"/>
      <c r="U4" s="110"/>
      <c r="V4" s="110"/>
      <c r="W4" s="110"/>
      <c r="X4" s="110"/>
      <c r="Y4" s="110"/>
      <c r="Z4" s="110"/>
    </row>
    <row r="5" spans="1:26" ht="28.5" customHeight="1" x14ac:dyDescent="0.25">
      <c r="A5" s="110"/>
      <c r="B5" s="276"/>
      <c r="C5" s="279"/>
      <c r="D5" s="117" t="s">
        <v>96</v>
      </c>
      <c r="E5" s="118" t="s">
        <v>190</v>
      </c>
      <c r="F5" s="119">
        <v>0.15</v>
      </c>
      <c r="G5" s="110"/>
      <c r="H5" s="110"/>
      <c r="I5" s="110"/>
      <c r="J5" s="110"/>
      <c r="K5" s="110"/>
      <c r="L5" s="110"/>
      <c r="M5" s="110"/>
      <c r="N5" s="110"/>
      <c r="O5" s="110"/>
      <c r="P5" s="110"/>
      <c r="Q5" s="110"/>
      <c r="R5" s="110"/>
      <c r="S5" s="110"/>
      <c r="T5" s="110"/>
      <c r="U5" s="110"/>
      <c r="V5" s="110"/>
      <c r="W5" s="110"/>
      <c r="X5" s="110"/>
      <c r="Y5" s="110"/>
      <c r="Z5" s="110"/>
    </row>
    <row r="6" spans="1:26" ht="35.25" customHeight="1" x14ac:dyDescent="0.25">
      <c r="A6" s="110"/>
      <c r="B6" s="276"/>
      <c r="C6" s="268"/>
      <c r="D6" s="117" t="s">
        <v>108</v>
      </c>
      <c r="E6" s="118" t="s">
        <v>191</v>
      </c>
      <c r="F6" s="119">
        <v>0.1</v>
      </c>
      <c r="G6" s="110"/>
      <c r="H6" s="110"/>
      <c r="I6" s="110"/>
      <c r="J6" s="110"/>
      <c r="K6" s="110"/>
      <c r="L6" s="110"/>
      <c r="M6" s="110"/>
      <c r="N6" s="110"/>
      <c r="O6" s="110"/>
      <c r="P6" s="110"/>
      <c r="Q6" s="110"/>
      <c r="R6" s="110"/>
      <c r="S6" s="110"/>
      <c r="T6" s="110"/>
      <c r="U6" s="110"/>
      <c r="V6" s="110"/>
      <c r="W6" s="110"/>
      <c r="X6" s="110"/>
      <c r="Y6" s="110"/>
      <c r="Z6" s="110"/>
    </row>
    <row r="7" spans="1:26" ht="51.75" customHeight="1" x14ac:dyDescent="0.25">
      <c r="A7" s="110"/>
      <c r="B7" s="276"/>
      <c r="C7" s="267" t="s">
        <v>88</v>
      </c>
      <c r="D7" s="117" t="s">
        <v>192</v>
      </c>
      <c r="E7" s="118" t="s">
        <v>193</v>
      </c>
      <c r="F7" s="119">
        <v>0.25</v>
      </c>
      <c r="G7" s="110"/>
      <c r="H7" s="110"/>
      <c r="I7" s="110"/>
      <c r="J7" s="110"/>
      <c r="K7" s="110"/>
      <c r="L7" s="110"/>
      <c r="M7" s="110"/>
      <c r="N7" s="110"/>
      <c r="O7" s="110"/>
      <c r="P7" s="110"/>
      <c r="Q7" s="110"/>
      <c r="R7" s="110"/>
      <c r="S7" s="110"/>
      <c r="T7" s="110"/>
      <c r="U7" s="110"/>
      <c r="V7" s="110"/>
      <c r="W7" s="110"/>
      <c r="X7" s="110"/>
      <c r="Y7" s="110"/>
      <c r="Z7" s="110"/>
    </row>
    <row r="8" spans="1:26" ht="36" customHeight="1" x14ac:dyDescent="0.25">
      <c r="A8" s="110"/>
      <c r="B8" s="277"/>
      <c r="C8" s="268"/>
      <c r="D8" s="117" t="s">
        <v>97</v>
      </c>
      <c r="E8" s="118" t="s">
        <v>194</v>
      </c>
      <c r="F8" s="119">
        <v>0.15</v>
      </c>
      <c r="G8" s="110"/>
      <c r="H8" s="110"/>
      <c r="I8" s="110"/>
      <c r="J8" s="110"/>
      <c r="K8" s="110"/>
      <c r="L8" s="110"/>
      <c r="M8" s="110"/>
      <c r="N8" s="110"/>
      <c r="O8" s="110"/>
      <c r="P8" s="110"/>
      <c r="Q8" s="110"/>
      <c r="R8" s="110"/>
      <c r="S8" s="110"/>
      <c r="T8" s="110"/>
      <c r="U8" s="110"/>
      <c r="V8" s="110"/>
      <c r="W8" s="110"/>
      <c r="X8" s="110"/>
      <c r="Y8" s="110"/>
      <c r="Z8" s="110"/>
    </row>
    <row r="9" spans="1:26" ht="49.5" customHeight="1" x14ac:dyDescent="0.25">
      <c r="A9" s="110"/>
      <c r="B9" s="280" t="s">
        <v>195</v>
      </c>
      <c r="C9" s="267" t="s">
        <v>90</v>
      </c>
      <c r="D9" s="117" t="s">
        <v>98</v>
      </c>
      <c r="E9" s="118" t="s">
        <v>196</v>
      </c>
      <c r="F9" s="120" t="s">
        <v>197</v>
      </c>
      <c r="G9" s="110"/>
      <c r="H9" s="110"/>
      <c r="I9" s="110"/>
      <c r="J9" s="110"/>
      <c r="K9" s="110"/>
      <c r="L9" s="110"/>
      <c r="M9" s="110"/>
      <c r="N9" s="110"/>
      <c r="O9" s="110"/>
      <c r="P9" s="110"/>
      <c r="Q9" s="110"/>
      <c r="R9" s="110"/>
      <c r="S9" s="110"/>
      <c r="T9" s="110"/>
      <c r="U9" s="110"/>
      <c r="V9" s="110"/>
      <c r="W9" s="110"/>
      <c r="X9" s="110"/>
      <c r="Y9" s="110"/>
      <c r="Z9" s="110"/>
    </row>
    <row r="10" spans="1:26" ht="48.75" customHeight="1" x14ac:dyDescent="0.25">
      <c r="A10" s="110"/>
      <c r="B10" s="276"/>
      <c r="C10" s="268"/>
      <c r="D10" s="117" t="s">
        <v>104</v>
      </c>
      <c r="E10" s="118" t="s">
        <v>198</v>
      </c>
      <c r="F10" s="120" t="s">
        <v>197</v>
      </c>
      <c r="G10" s="110"/>
      <c r="H10" s="110"/>
      <c r="I10" s="110"/>
      <c r="J10" s="110"/>
      <c r="K10" s="110"/>
      <c r="L10" s="110"/>
      <c r="M10" s="110"/>
      <c r="N10" s="110"/>
      <c r="O10" s="110"/>
      <c r="P10" s="110"/>
      <c r="Q10" s="110"/>
      <c r="R10" s="110"/>
      <c r="S10" s="110"/>
      <c r="T10" s="110"/>
      <c r="U10" s="110"/>
      <c r="V10" s="110"/>
      <c r="W10" s="110"/>
      <c r="X10" s="110"/>
      <c r="Y10" s="110"/>
      <c r="Z10" s="110"/>
    </row>
    <row r="11" spans="1:26" ht="36.75" customHeight="1" x14ac:dyDescent="0.25">
      <c r="A11" s="110"/>
      <c r="B11" s="276"/>
      <c r="C11" s="267" t="s">
        <v>91</v>
      </c>
      <c r="D11" s="117" t="s">
        <v>99</v>
      </c>
      <c r="E11" s="118" t="s">
        <v>199</v>
      </c>
      <c r="F11" s="120" t="s">
        <v>197</v>
      </c>
      <c r="G11" s="110"/>
      <c r="H11" s="110"/>
      <c r="I11" s="110"/>
      <c r="J11" s="110"/>
      <c r="K11" s="110"/>
      <c r="L11" s="110"/>
      <c r="M11" s="110"/>
      <c r="N11" s="110"/>
      <c r="O11" s="110"/>
      <c r="P11" s="110"/>
      <c r="Q11" s="110"/>
      <c r="R11" s="110"/>
      <c r="S11" s="110"/>
      <c r="T11" s="110"/>
      <c r="U11" s="110"/>
      <c r="V11" s="110"/>
      <c r="W11" s="110"/>
      <c r="X11" s="110"/>
      <c r="Y11" s="110"/>
      <c r="Z11" s="110"/>
    </row>
    <row r="12" spans="1:26" ht="37.5" customHeight="1" x14ac:dyDescent="0.25">
      <c r="A12" s="110"/>
      <c r="B12" s="276"/>
      <c r="C12" s="268"/>
      <c r="D12" s="117" t="s">
        <v>115</v>
      </c>
      <c r="E12" s="118" t="s">
        <v>200</v>
      </c>
      <c r="F12" s="120" t="s">
        <v>197</v>
      </c>
      <c r="G12" s="110"/>
      <c r="H12" s="110"/>
      <c r="I12" s="110"/>
      <c r="J12" s="110"/>
      <c r="K12" s="110"/>
      <c r="L12" s="110"/>
      <c r="M12" s="110"/>
      <c r="N12" s="110"/>
      <c r="O12" s="110"/>
      <c r="P12" s="110"/>
      <c r="Q12" s="110"/>
      <c r="R12" s="110"/>
      <c r="S12" s="110"/>
      <c r="T12" s="110"/>
      <c r="U12" s="110"/>
      <c r="V12" s="110"/>
      <c r="W12" s="110"/>
      <c r="X12" s="110"/>
      <c r="Y12" s="110"/>
      <c r="Z12" s="110"/>
    </row>
    <row r="13" spans="1:26" ht="35.25" customHeight="1" x14ac:dyDescent="0.25">
      <c r="A13" s="110"/>
      <c r="B13" s="276"/>
      <c r="C13" s="267" t="s">
        <v>92</v>
      </c>
      <c r="D13" s="117" t="s">
        <v>100</v>
      </c>
      <c r="E13" s="118" t="s">
        <v>201</v>
      </c>
      <c r="F13" s="120" t="s">
        <v>197</v>
      </c>
      <c r="G13" s="110"/>
      <c r="H13" s="110"/>
      <c r="I13" s="110"/>
      <c r="J13" s="110"/>
      <c r="K13" s="110"/>
      <c r="L13" s="110"/>
      <c r="M13" s="110"/>
      <c r="N13" s="110"/>
      <c r="O13" s="110"/>
      <c r="P13" s="110"/>
      <c r="Q13" s="110"/>
      <c r="R13" s="110"/>
      <c r="S13" s="110"/>
      <c r="T13" s="110"/>
      <c r="U13" s="110"/>
      <c r="V13" s="110"/>
      <c r="W13" s="110"/>
      <c r="X13" s="110"/>
      <c r="Y13" s="110"/>
      <c r="Z13" s="110"/>
    </row>
    <row r="14" spans="1:26" ht="19.5" customHeight="1" x14ac:dyDescent="0.25">
      <c r="A14" s="110"/>
      <c r="B14" s="281"/>
      <c r="C14" s="269"/>
      <c r="D14" s="121" t="s">
        <v>107</v>
      </c>
      <c r="E14" s="122" t="s">
        <v>202</v>
      </c>
      <c r="F14" s="123" t="s">
        <v>197</v>
      </c>
      <c r="G14" s="110"/>
      <c r="H14" s="110"/>
      <c r="I14" s="110"/>
      <c r="J14" s="110"/>
      <c r="K14" s="110"/>
      <c r="L14" s="110"/>
      <c r="M14" s="110"/>
      <c r="N14" s="110"/>
      <c r="O14" s="110"/>
      <c r="P14" s="110"/>
      <c r="Q14" s="110"/>
      <c r="R14" s="110"/>
      <c r="S14" s="110"/>
      <c r="T14" s="110"/>
      <c r="U14" s="110"/>
      <c r="V14" s="110"/>
      <c r="W14" s="110"/>
      <c r="X14" s="110"/>
      <c r="Y14" s="110"/>
      <c r="Z14" s="110"/>
    </row>
    <row r="15" spans="1:26" ht="49.5" customHeight="1" x14ac:dyDescent="0.25">
      <c r="A15" s="110"/>
      <c r="B15" s="266" t="s">
        <v>203</v>
      </c>
      <c r="C15" s="147"/>
      <c r="D15" s="147"/>
      <c r="E15" s="147"/>
      <c r="F15" s="147"/>
      <c r="G15" s="110"/>
      <c r="H15" s="110"/>
      <c r="I15" s="110"/>
      <c r="J15" s="110"/>
      <c r="K15" s="110"/>
      <c r="L15" s="110"/>
      <c r="M15" s="110"/>
      <c r="N15" s="110"/>
      <c r="O15" s="110"/>
      <c r="P15" s="110"/>
      <c r="Q15" s="110"/>
      <c r="R15" s="110"/>
      <c r="S15" s="110"/>
      <c r="T15" s="110"/>
      <c r="U15" s="110"/>
      <c r="V15" s="110"/>
      <c r="W15" s="110"/>
      <c r="X15" s="110"/>
      <c r="Y15" s="110"/>
      <c r="Z15" s="110"/>
    </row>
    <row r="16" spans="1:26" ht="27" customHeight="1" x14ac:dyDescent="0.25">
      <c r="A16" s="110"/>
      <c r="B16" s="124"/>
      <c r="C16" s="9"/>
      <c r="D16" s="9"/>
      <c r="E16" s="9"/>
      <c r="F16" s="9"/>
      <c r="G16" s="110"/>
      <c r="H16" s="110"/>
      <c r="I16" s="110"/>
      <c r="J16" s="110"/>
      <c r="K16" s="110"/>
      <c r="L16" s="110"/>
      <c r="M16" s="110"/>
      <c r="N16" s="110"/>
      <c r="O16" s="110"/>
      <c r="P16" s="110"/>
      <c r="Q16" s="110"/>
      <c r="R16" s="110"/>
      <c r="S16" s="110"/>
      <c r="T16" s="110"/>
      <c r="U16" s="110"/>
      <c r="V16" s="110"/>
      <c r="W16" s="110"/>
      <c r="X16" s="110"/>
      <c r="Y16" s="110"/>
      <c r="Z16" s="110"/>
    </row>
    <row r="17" spans="1:26" ht="12.75" customHeight="1" x14ac:dyDescent="0.25">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row>
    <row r="18" spans="1:26" ht="12.75" customHeight="1" x14ac:dyDescent="0.25">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row>
    <row r="19" spans="1:26" ht="12.75" customHeight="1" x14ac:dyDescent="0.25">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row>
    <row r="20" spans="1:26" ht="12.75" customHeight="1" x14ac:dyDescent="0.2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row>
    <row r="21" spans="1:26" ht="12.75" customHeight="1" x14ac:dyDescent="0.25">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row>
    <row r="22" spans="1:26" ht="12.75" customHeight="1" x14ac:dyDescent="0.25">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row>
    <row r="23" spans="1:26" ht="12.75" customHeight="1" x14ac:dyDescent="0.25">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row>
    <row r="24" spans="1:26" ht="12.75" customHeight="1" x14ac:dyDescent="0.25">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row>
    <row r="25" spans="1:26" ht="12.75" customHeight="1" x14ac:dyDescent="0.25">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row>
    <row r="26" spans="1:26" ht="12.75" customHeight="1" x14ac:dyDescent="0.25">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row>
    <row r="27" spans="1:26" ht="12.75" customHeight="1" x14ac:dyDescent="0.25">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row>
    <row r="28" spans="1:26" ht="12.75" customHeight="1" x14ac:dyDescent="0.25">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row>
    <row r="29" spans="1:26" ht="12.75" customHeight="1" x14ac:dyDescent="0.25">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row>
    <row r="30" spans="1:26" ht="12.75" customHeight="1" x14ac:dyDescent="0.25">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row>
    <row r="31" spans="1:26" ht="12.75" customHeight="1" x14ac:dyDescent="0.25">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row>
    <row r="32" spans="1:26" ht="12.75" customHeight="1" x14ac:dyDescent="0.25">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row>
    <row r="33" spans="1:26" ht="12.75" customHeight="1" x14ac:dyDescent="0.25">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row>
    <row r="34" spans="1:26" ht="12.75" customHeight="1" x14ac:dyDescent="0.25">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row>
    <row r="35" spans="1:26" ht="12.75" customHeight="1" x14ac:dyDescent="0.25">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row>
    <row r="36" spans="1:26" ht="12.75" customHeight="1" x14ac:dyDescent="0.25">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row>
    <row r="37" spans="1:26" ht="12.75" customHeight="1" x14ac:dyDescent="0.25">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row>
    <row r="38" spans="1:26" ht="12.75" customHeight="1" x14ac:dyDescent="0.25">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row>
    <row r="39" spans="1:26" ht="12.75" customHeight="1" x14ac:dyDescent="0.25">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row>
    <row r="40" spans="1:26" ht="12.75" customHeight="1" x14ac:dyDescent="0.25">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row>
    <row r="41" spans="1:26" ht="12.75" customHeight="1" x14ac:dyDescent="0.25">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row>
    <row r="42" spans="1:26" ht="12.75" customHeight="1" x14ac:dyDescent="0.25">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row>
    <row r="43" spans="1:26" ht="12.75" customHeight="1" x14ac:dyDescent="0.25">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row>
    <row r="44" spans="1:26" ht="12.75" customHeight="1" x14ac:dyDescent="0.25">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row>
    <row r="45" spans="1:26" ht="12.75" customHeight="1" x14ac:dyDescent="0.25">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row>
    <row r="46" spans="1:26" ht="12.75" customHeight="1" x14ac:dyDescent="0.25">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row>
    <row r="47" spans="1:26" ht="12.75" customHeight="1" x14ac:dyDescent="0.25">
      <c r="A47" s="110"/>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row>
    <row r="48" spans="1:26" ht="12.75" customHeight="1" x14ac:dyDescent="0.25">
      <c r="A48" s="110"/>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row>
    <row r="49" spans="1:26" ht="12.75" customHeight="1" x14ac:dyDescent="0.25">
      <c r="A49" s="110"/>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row>
    <row r="50" spans="1:26" ht="12.75" customHeight="1" x14ac:dyDescent="0.2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row>
    <row r="51" spans="1:26" ht="12.75" customHeight="1" x14ac:dyDescent="0.25">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row>
    <row r="52" spans="1:26" ht="12.75" customHeight="1" x14ac:dyDescent="0.25">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row>
    <row r="53" spans="1:26" ht="12.75" customHeight="1" x14ac:dyDescent="0.25">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row>
    <row r="54" spans="1:26" ht="12.75" customHeight="1" x14ac:dyDescent="0.25">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row>
    <row r="55" spans="1:26" ht="12.75" customHeight="1" x14ac:dyDescent="0.25">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row>
    <row r="56" spans="1:26" ht="12.75" customHeight="1" x14ac:dyDescent="0.25">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row>
    <row r="57" spans="1:26" ht="12.75" customHeight="1" x14ac:dyDescent="0.25">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ht="12.75" customHeight="1" x14ac:dyDescent="0.25">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row>
    <row r="59" spans="1:26" ht="12.75" customHeight="1" x14ac:dyDescent="0.25">
      <c r="A59" s="110"/>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row>
    <row r="60" spans="1:26" ht="12.75" customHeight="1" x14ac:dyDescent="0.25">
      <c r="A60" s="110"/>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row>
    <row r="61" spans="1:26" ht="12.75" customHeight="1" x14ac:dyDescent="0.25">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row>
    <row r="62" spans="1:26" ht="12.75" customHeight="1" x14ac:dyDescent="0.25">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row>
    <row r="63" spans="1:26" ht="12.75" customHeight="1" x14ac:dyDescent="0.25">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row>
    <row r="64" spans="1:26" ht="12.75" customHeight="1" x14ac:dyDescent="0.25">
      <c r="A64" s="110"/>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row>
    <row r="65" spans="1:26" ht="12.75" customHeight="1" x14ac:dyDescent="0.25">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row>
    <row r="66" spans="1:26" ht="12.75" customHeight="1" x14ac:dyDescent="0.25">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row>
    <row r="67" spans="1:26" ht="12.75" customHeight="1" x14ac:dyDescent="0.25">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row>
    <row r="68" spans="1:26" ht="12.75" customHeight="1" x14ac:dyDescent="0.25">
      <c r="A68" s="110"/>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row>
    <row r="69" spans="1:26" ht="12.75" customHeight="1" x14ac:dyDescent="0.25">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row>
    <row r="70" spans="1:26" ht="12.75" customHeight="1" x14ac:dyDescent="0.25">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row>
    <row r="71" spans="1:26" ht="12.75" customHeight="1" x14ac:dyDescent="0.25">
      <c r="A71" s="110"/>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row>
    <row r="72" spans="1:26" ht="12.75" customHeight="1" x14ac:dyDescent="0.25">
      <c r="A72" s="110"/>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row>
    <row r="73" spans="1:26" ht="12.75" customHeight="1" x14ac:dyDescent="0.25">
      <c r="A73" s="110"/>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row>
    <row r="74" spans="1:26" ht="12.75" customHeight="1" x14ac:dyDescent="0.25">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row>
    <row r="75" spans="1:26" ht="12.75" customHeight="1" x14ac:dyDescent="0.25">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row>
    <row r="76" spans="1:26" ht="12.75" customHeight="1" x14ac:dyDescent="0.25">
      <c r="A76" s="110"/>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row>
    <row r="77" spans="1:26" ht="12.75" customHeight="1" x14ac:dyDescent="0.2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row>
    <row r="78" spans="1:26" ht="12.75" customHeight="1" x14ac:dyDescent="0.25">
      <c r="A78" s="110"/>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row>
    <row r="79" spans="1:26" ht="12.75" customHeight="1" x14ac:dyDescent="0.25">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row>
    <row r="80" spans="1:26" ht="12.75" customHeight="1" x14ac:dyDescent="0.25">
      <c r="A80" s="110"/>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row>
    <row r="81" spans="1:26" ht="12.75" customHeight="1" x14ac:dyDescent="0.25">
      <c r="A81" s="110"/>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row>
    <row r="82" spans="1:26" ht="12.75" customHeight="1" x14ac:dyDescent="0.25">
      <c r="A82" s="110"/>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row>
    <row r="83" spans="1:26" ht="12.75" customHeight="1" x14ac:dyDescent="0.25">
      <c r="A83" s="110"/>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row>
    <row r="84" spans="1:26" ht="12.75" customHeight="1" x14ac:dyDescent="0.25">
      <c r="A84" s="110"/>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row>
    <row r="85" spans="1:26" ht="12.75" customHeight="1" x14ac:dyDescent="0.25">
      <c r="A85" s="110"/>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row>
    <row r="86" spans="1:26" ht="12.75" customHeight="1" x14ac:dyDescent="0.25">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row>
    <row r="87" spans="1:26" ht="12.75" customHeight="1" x14ac:dyDescent="0.25">
      <c r="A87" s="110"/>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row>
    <row r="88" spans="1:26" ht="12.75" customHeight="1" x14ac:dyDescent="0.25">
      <c r="A88" s="110"/>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row>
    <row r="89" spans="1:26" ht="12.75" customHeight="1" x14ac:dyDescent="0.25">
      <c r="A89" s="110"/>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row>
    <row r="90" spans="1:26" ht="12.75" customHeight="1" x14ac:dyDescent="0.25">
      <c r="A90" s="110"/>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row>
    <row r="91" spans="1:26" ht="12.75" customHeight="1" x14ac:dyDescent="0.25">
      <c r="A91" s="110"/>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row>
    <row r="92" spans="1:26" ht="12.75" customHeight="1" x14ac:dyDescent="0.25">
      <c r="A92" s="110"/>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row>
    <row r="93" spans="1:26" ht="12.75" customHeight="1" x14ac:dyDescent="0.25">
      <c r="A93" s="110"/>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row>
    <row r="94" spans="1:26" ht="12.75" customHeight="1" x14ac:dyDescent="0.25">
      <c r="A94" s="110"/>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row>
    <row r="95" spans="1:26" ht="12.75" customHeight="1" x14ac:dyDescent="0.25">
      <c r="A95" s="110"/>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row>
    <row r="96" spans="1:26" ht="12.75" customHeight="1" x14ac:dyDescent="0.25">
      <c r="A96" s="110"/>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row>
    <row r="97" spans="1:26" ht="12.75" customHeight="1" x14ac:dyDescent="0.25">
      <c r="A97" s="110"/>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row>
    <row r="98" spans="1:26" ht="12.75" customHeight="1" x14ac:dyDescent="0.25">
      <c r="A98" s="110"/>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row>
    <row r="99" spans="1:26" ht="12.75" customHeight="1" x14ac:dyDescent="0.25">
      <c r="A99" s="110"/>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row>
    <row r="100" spans="1:26" ht="12.75" customHeight="1" x14ac:dyDescent="0.25">
      <c r="A100" s="110"/>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row>
    <row r="101" spans="1:26" ht="12.75" customHeight="1" x14ac:dyDescent="0.25">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row>
    <row r="102" spans="1:26" ht="12.75" customHeight="1" x14ac:dyDescent="0.25">
      <c r="A102" s="110"/>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row>
    <row r="103" spans="1:26" ht="12.75" customHeight="1" x14ac:dyDescent="0.25">
      <c r="A103" s="110"/>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row>
    <row r="104" spans="1:26" ht="12.75" customHeight="1" x14ac:dyDescent="0.25">
      <c r="A104" s="110"/>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row>
    <row r="105" spans="1:26" ht="12.75" customHeight="1" x14ac:dyDescent="0.25">
      <c r="A105" s="110"/>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row>
    <row r="106" spans="1:26" ht="12.75" customHeight="1" x14ac:dyDescent="0.25">
      <c r="A106" s="110"/>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row>
    <row r="107" spans="1:26" ht="12.75" customHeight="1" x14ac:dyDescent="0.25">
      <c r="A107" s="110"/>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row>
    <row r="108" spans="1:26" ht="12.75" customHeight="1" x14ac:dyDescent="0.25">
      <c r="A108" s="110"/>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row>
    <row r="109" spans="1:26" ht="12.75" customHeight="1" x14ac:dyDescent="0.25">
      <c r="A109" s="110"/>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row>
    <row r="110" spans="1:26" ht="12.75" customHeight="1" x14ac:dyDescent="0.25">
      <c r="A110" s="110"/>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row>
    <row r="111" spans="1:26" ht="12.75" customHeight="1" x14ac:dyDescent="0.25">
      <c r="A111" s="110"/>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row>
    <row r="112" spans="1:26" ht="12.75" customHeight="1" x14ac:dyDescent="0.25">
      <c r="A112" s="110"/>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row>
    <row r="113" spans="1:26" ht="12.75" customHeight="1" x14ac:dyDescent="0.25">
      <c r="A113" s="110"/>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row>
    <row r="114" spans="1:26" ht="12.75" customHeight="1" x14ac:dyDescent="0.25">
      <c r="A114" s="110"/>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row>
    <row r="115" spans="1:26" ht="12.75" customHeight="1" x14ac:dyDescent="0.25">
      <c r="A115" s="110"/>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row>
    <row r="116" spans="1:26" ht="12.75" customHeight="1" x14ac:dyDescent="0.25">
      <c r="A116" s="110"/>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row>
    <row r="117" spans="1:26" ht="12.75" customHeight="1" x14ac:dyDescent="0.25">
      <c r="A117" s="110"/>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row>
    <row r="118" spans="1:26" ht="12.75" customHeight="1" x14ac:dyDescent="0.25">
      <c r="A118" s="110"/>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row>
    <row r="119" spans="1:26" ht="12.75" customHeight="1" x14ac:dyDescent="0.25">
      <c r="A119" s="110"/>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row>
    <row r="120" spans="1:26" ht="12.75" customHeight="1" x14ac:dyDescent="0.25">
      <c r="A120" s="110"/>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row>
    <row r="121" spans="1:26" ht="12.75" customHeight="1" x14ac:dyDescent="0.25">
      <c r="A121" s="110"/>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row>
    <row r="122" spans="1:26" ht="12.75" customHeight="1" x14ac:dyDescent="0.25">
      <c r="A122" s="110"/>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row>
    <row r="123" spans="1:26" ht="12.75" customHeight="1" x14ac:dyDescent="0.25">
      <c r="A123" s="110"/>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row>
    <row r="124" spans="1:26" ht="12.75" customHeight="1" x14ac:dyDescent="0.25">
      <c r="A124" s="110"/>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row>
    <row r="125" spans="1:26" ht="12.75" customHeight="1" x14ac:dyDescent="0.25">
      <c r="A125" s="110"/>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row>
    <row r="126" spans="1:26" ht="12.75" customHeight="1" x14ac:dyDescent="0.25">
      <c r="A126" s="110"/>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row>
    <row r="127" spans="1:26" ht="12.75" customHeight="1" x14ac:dyDescent="0.25">
      <c r="A127" s="110"/>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row>
    <row r="128" spans="1:26" ht="12.75" customHeight="1" x14ac:dyDescent="0.25">
      <c r="A128" s="110"/>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row>
    <row r="129" spans="1:26" ht="12.75" customHeight="1" x14ac:dyDescent="0.25">
      <c r="A129" s="110"/>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row>
    <row r="130" spans="1:26" ht="12.75" customHeight="1" x14ac:dyDescent="0.25">
      <c r="A130" s="110"/>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row>
    <row r="131" spans="1:26" ht="12.75" customHeight="1" x14ac:dyDescent="0.25">
      <c r="A131" s="110"/>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row>
    <row r="132" spans="1:26" ht="12.75" customHeight="1" x14ac:dyDescent="0.25">
      <c r="A132" s="110"/>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row>
    <row r="133" spans="1:26" ht="12.75" customHeight="1" x14ac:dyDescent="0.25">
      <c r="A133" s="110"/>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row>
    <row r="134" spans="1:26" ht="12.75" customHeight="1" x14ac:dyDescent="0.25">
      <c r="A134" s="110"/>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row>
    <row r="135" spans="1:26" ht="12.75" customHeight="1" x14ac:dyDescent="0.25">
      <c r="A135" s="110"/>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row>
    <row r="136" spans="1:26" ht="12.75" customHeight="1" x14ac:dyDescent="0.25">
      <c r="A136" s="110"/>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row>
    <row r="137" spans="1:26" ht="12.75" customHeight="1" x14ac:dyDescent="0.25">
      <c r="A137" s="110"/>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row>
    <row r="138" spans="1:26" ht="12.75" customHeight="1" x14ac:dyDescent="0.25">
      <c r="A138" s="110"/>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row>
    <row r="139" spans="1:26" ht="12.75" customHeight="1" x14ac:dyDescent="0.25">
      <c r="A139" s="110"/>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row>
    <row r="140" spans="1:26" ht="12.75" customHeight="1" x14ac:dyDescent="0.25">
      <c r="A140" s="110"/>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row>
    <row r="141" spans="1:26" ht="12.75" customHeight="1" x14ac:dyDescent="0.25">
      <c r="A141" s="110"/>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row>
    <row r="142" spans="1:26" ht="12.75" customHeight="1" x14ac:dyDescent="0.25">
      <c r="A142" s="110"/>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row>
    <row r="143" spans="1:26" ht="12.75" customHeight="1" x14ac:dyDescent="0.25">
      <c r="A143" s="110"/>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row>
    <row r="144" spans="1:26" ht="12.75" customHeight="1" x14ac:dyDescent="0.25">
      <c r="A144" s="110"/>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row>
    <row r="145" spans="1:26" ht="12.75" customHeight="1" x14ac:dyDescent="0.25">
      <c r="A145" s="110"/>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row>
    <row r="146" spans="1:26" ht="12.75" customHeight="1" x14ac:dyDescent="0.25">
      <c r="A146" s="110"/>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row>
    <row r="147" spans="1:26" ht="12.75" customHeight="1" x14ac:dyDescent="0.25">
      <c r="A147" s="110"/>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row>
    <row r="148" spans="1:26" ht="12.75" customHeight="1" x14ac:dyDescent="0.25">
      <c r="A148" s="110"/>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row>
    <row r="149" spans="1:26" ht="12.75" customHeight="1" x14ac:dyDescent="0.25">
      <c r="A149" s="110"/>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row>
    <row r="150" spans="1:26" ht="12.75" customHeight="1" x14ac:dyDescent="0.25">
      <c r="A150" s="110"/>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row>
    <row r="151" spans="1:26" ht="12.75" customHeight="1" x14ac:dyDescent="0.25">
      <c r="A151" s="110"/>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row>
    <row r="152" spans="1:26" ht="12.75" customHeight="1" x14ac:dyDescent="0.25">
      <c r="A152" s="110"/>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row>
    <row r="153" spans="1:26" ht="12.75" customHeight="1" x14ac:dyDescent="0.25">
      <c r="A153" s="110"/>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row>
    <row r="154" spans="1:26" ht="12.75" customHeight="1" x14ac:dyDescent="0.25">
      <c r="A154" s="110"/>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row>
    <row r="155" spans="1:26" ht="12.75" customHeight="1" x14ac:dyDescent="0.25">
      <c r="A155" s="110"/>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row>
    <row r="156" spans="1:26" ht="12.75" customHeight="1" x14ac:dyDescent="0.25">
      <c r="A156" s="110"/>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row>
    <row r="157" spans="1:26" ht="12.75" customHeight="1" x14ac:dyDescent="0.25">
      <c r="A157" s="110"/>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row>
    <row r="158" spans="1:26" ht="12.75" customHeight="1" x14ac:dyDescent="0.25">
      <c r="A158" s="110"/>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row>
    <row r="159" spans="1:26" ht="12.75" customHeight="1" x14ac:dyDescent="0.25">
      <c r="A159" s="110"/>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row>
    <row r="160" spans="1:26" ht="12.75" customHeight="1" x14ac:dyDescent="0.25">
      <c r="A160" s="110"/>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row>
    <row r="161" spans="1:26" ht="12.75" customHeight="1" x14ac:dyDescent="0.25">
      <c r="A161" s="110"/>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row>
    <row r="162" spans="1:26" ht="12.75" customHeight="1" x14ac:dyDescent="0.25">
      <c r="A162" s="110"/>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row>
    <row r="163" spans="1:26" ht="12.75" customHeight="1" x14ac:dyDescent="0.25">
      <c r="A163" s="110"/>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row>
    <row r="164" spans="1:26" ht="12.75" customHeight="1" x14ac:dyDescent="0.25">
      <c r="A164" s="110"/>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row>
    <row r="165" spans="1:26" ht="12.75" customHeight="1" x14ac:dyDescent="0.25">
      <c r="A165" s="110"/>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row>
    <row r="166" spans="1:26" ht="12.75" customHeight="1" x14ac:dyDescent="0.25">
      <c r="A166" s="110"/>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row>
    <row r="167" spans="1:26" ht="12.75" customHeight="1" x14ac:dyDescent="0.25">
      <c r="A167" s="110"/>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row>
    <row r="168" spans="1:26" ht="12.75" customHeight="1" x14ac:dyDescent="0.25">
      <c r="A168" s="110"/>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row>
    <row r="169" spans="1:26" ht="12.75" customHeight="1" x14ac:dyDescent="0.25">
      <c r="A169" s="110"/>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row>
    <row r="170" spans="1:26" ht="12.75" customHeight="1" x14ac:dyDescent="0.25">
      <c r="A170" s="110"/>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row>
    <row r="171" spans="1:26" ht="12.75" customHeight="1" x14ac:dyDescent="0.25">
      <c r="A171" s="110"/>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row>
    <row r="172" spans="1:26" ht="12.75" customHeight="1" x14ac:dyDescent="0.25">
      <c r="A172" s="110"/>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row>
    <row r="173" spans="1:26" ht="12.75" customHeight="1" x14ac:dyDescent="0.25">
      <c r="A173" s="110"/>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row>
    <row r="174" spans="1:26" ht="12.75" customHeight="1" x14ac:dyDescent="0.25">
      <c r="A174" s="110"/>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row>
    <row r="175" spans="1:26" ht="12.75" customHeight="1" x14ac:dyDescent="0.25">
      <c r="A175" s="110"/>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row>
    <row r="176" spans="1:26" ht="12.75" customHeight="1" x14ac:dyDescent="0.25">
      <c r="A176" s="110"/>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row>
    <row r="177" spans="1:26" ht="12.75" customHeight="1" x14ac:dyDescent="0.25">
      <c r="A177" s="110"/>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row>
    <row r="178" spans="1:26" ht="12.75" customHeight="1" x14ac:dyDescent="0.25">
      <c r="A178" s="110"/>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row>
    <row r="179" spans="1:26" ht="12.75" customHeight="1" x14ac:dyDescent="0.25">
      <c r="A179" s="110"/>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row>
    <row r="180" spans="1:26" ht="12.75" customHeight="1" x14ac:dyDescent="0.25">
      <c r="A180" s="110"/>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row>
    <row r="181" spans="1:26" ht="12.75" customHeight="1" x14ac:dyDescent="0.25">
      <c r="A181" s="110"/>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row>
    <row r="182" spans="1:26" ht="12.75" customHeight="1" x14ac:dyDescent="0.25">
      <c r="A182" s="110"/>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row>
    <row r="183" spans="1:26" ht="12.75" customHeight="1" x14ac:dyDescent="0.25">
      <c r="A183" s="110"/>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row>
    <row r="184" spans="1:26" ht="12.75" customHeight="1" x14ac:dyDescent="0.25">
      <c r="A184" s="110"/>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row>
    <row r="185" spans="1:26" ht="12.75" customHeight="1" x14ac:dyDescent="0.25">
      <c r="A185" s="110"/>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row>
    <row r="186" spans="1:26" ht="12.75" customHeight="1" x14ac:dyDescent="0.25">
      <c r="A186" s="110"/>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row>
    <row r="187" spans="1:26" ht="12.75" customHeight="1" x14ac:dyDescent="0.25">
      <c r="A187" s="110"/>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row>
    <row r="188" spans="1:26" ht="12.75" customHeight="1" x14ac:dyDescent="0.25">
      <c r="A188" s="110"/>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row>
    <row r="189" spans="1:26" ht="12.75" customHeight="1" x14ac:dyDescent="0.25">
      <c r="A189" s="110"/>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row>
    <row r="190" spans="1:26" ht="12.75" customHeight="1" x14ac:dyDescent="0.25">
      <c r="A190" s="110"/>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row>
    <row r="191" spans="1:26" ht="12.75" customHeight="1" x14ac:dyDescent="0.25">
      <c r="A191" s="110"/>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row>
    <row r="192" spans="1:26" ht="12.75" customHeight="1" x14ac:dyDescent="0.25">
      <c r="A192" s="110"/>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row>
    <row r="193" spans="1:26" ht="12.75" customHeight="1" x14ac:dyDescent="0.25">
      <c r="A193" s="110"/>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row>
    <row r="194" spans="1:26" ht="12.75" customHeight="1" x14ac:dyDescent="0.25">
      <c r="A194" s="110"/>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row>
    <row r="195" spans="1:26" ht="12.75" customHeight="1" x14ac:dyDescent="0.25">
      <c r="A195" s="110"/>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row>
    <row r="196" spans="1:26" ht="12.75" customHeight="1" x14ac:dyDescent="0.25">
      <c r="A196" s="110"/>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row>
    <row r="197" spans="1:26" ht="12.75" customHeight="1" x14ac:dyDescent="0.25">
      <c r="A197" s="110"/>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row>
    <row r="198" spans="1:26" ht="12.75" customHeight="1" x14ac:dyDescent="0.25">
      <c r="A198" s="110"/>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row>
    <row r="199" spans="1:26" ht="12.75" customHeight="1" x14ac:dyDescent="0.25">
      <c r="A199" s="110"/>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row>
    <row r="200" spans="1:26" ht="12.75" customHeight="1" x14ac:dyDescent="0.25">
      <c r="A200" s="110"/>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row>
    <row r="201" spans="1:26" ht="12.75" customHeight="1" x14ac:dyDescent="0.25">
      <c r="A201" s="110"/>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row>
    <row r="202" spans="1:26" ht="12.75" customHeight="1" x14ac:dyDescent="0.25">
      <c r="A202" s="110"/>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row>
    <row r="203" spans="1:26" ht="12.75" customHeight="1" x14ac:dyDescent="0.25">
      <c r="A203" s="110"/>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row>
    <row r="204" spans="1:26" ht="12.75" customHeight="1" x14ac:dyDescent="0.25">
      <c r="A204" s="110"/>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row>
    <row r="205" spans="1:26" ht="12.75" customHeight="1" x14ac:dyDescent="0.25">
      <c r="A205" s="110"/>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row>
    <row r="206" spans="1:26" ht="12.75" customHeight="1" x14ac:dyDescent="0.25">
      <c r="A206" s="110"/>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row>
    <row r="207" spans="1:26" ht="12.75" customHeight="1" x14ac:dyDescent="0.25">
      <c r="A207" s="110"/>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row>
    <row r="208" spans="1:26" ht="12.75" customHeight="1" x14ac:dyDescent="0.25">
      <c r="A208" s="110"/>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row>
    <row r="209" spans="1:26" ht="12.75" customHeight="1" x14ac:dyDescent="0.25">
      <c r="A209" s="110"/>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row>
    <row r="210" spans="1:26" ht="12.75" customHeight="1" x14ac:dyDescent="0.25">
      <c r="A210" s="110"/>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row>
    <row r="211" spans="1:26" ht="12.75" customHeight="1" x14ac:dyDescent="0.25">
      <c r="A211" s="110"/>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row>
    <row r="212" spans="1:26" ht="12.75" customHeight="1" x14ac:dyDescent="0.25">
      <c r="A212" s="110"/>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row>
    <row r="213" spans="1:26" ht="12.75" customHeight="1" x14ac:dyDescent="0.25">
      <c r="A213" s="110"/>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row>
    <row r="214" spans="1:26" ht="12.75" customHeight="1" x14ac:dyDescent="0.25">
      <c r="A214" s="110"/>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row>
    <row r="215" spans="1:26" ht="12.75" customHeight="1" x14ac:dyDescent="0.25">
      <c r="A215" s="110"/>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row>
    <row r="216" spans="1:26" ht="12.75" customHeight="1" x14ac:dyDescent="0.25">
      <c r="A216" s="110"/>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row>
    <row r="217" spans="1:26" ht="12.75" customHeight="1" x14ac:dyDescent="0.25">
      <c r="A217" s="110"/>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row>
    <row r="218" spans="1:26" ht="12.75" customHeight="1" x14ac:dyDescent="0.25">
      <c r="A218" s="110"/>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row>
    <row r="219" spans="1:26" ht="12.75" customHeight="1" x14ac:dyDescent="0.25">
      <c r="A219" s="110"/>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row>
    <row r="220" spans="1:26" ht="12.75" customHeight="1" x14ac:dyDescent="0.25">
      <c r="A220" s="110"/>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000"/>
  <sheetViews>
    <sheetView workbookViewId="0"/>
  </sheetViews>
  <sheetFormatPr baseColWidth="10" defaultColWidth="14.42578125" defaultRowHeight="15" customHeight="1" x14ac:dyDescent="0.25"/>
  <cols>
    <col min="1" max="6" width="9.28515625" customWidth="1"/>
  </cols>
  <sheetData>
    <row r="2" spans="2:5" x14ac:dyDescent="0.25">
      <c r="B2" s="1" t="s">
        <v>103</v>
      </c>
      <c r="E2" s="1" t="s">
        <v>204</v>
      </c>
    </row>
    <row r="3" spans="2:5" x14ac:dyDescent="0.25">
      <c r="B3" s="1" t="s">
        <v>205</v>
      </c>
      <c r="E3" s="1" t="s">
        <v>109</v>
      </c>
    </row>
    <row r="4" spans="2:5" x14ac:dyDescent="0.25">
      <c r="B4" s="1" t="s">
        <v>206</v>
      </c>
      <c r="E4" s="1" t="s">
        <v>93</v>
      </c>
    </row>
    <row r="5" spans="2:5" x14ac:dyDescent="0.25">
      <c r="B5" s="1" t="s">
        <v>101</v>
      </c>
    </row>
    <row r="8" spans="2:5" x14ac:dyDescent="0.25">
      <c r="B8" s="1" t="s">
        <v>207</v>
      </c>
    </row>
    <row r="9" spans="2:5" x14ac:dyDescent="0.25">
      <c r="B9" s="1" t="s">
        <v>208</v>
      </c>
    </row>
    <row r="10" spans="2:5" x14ac:dyDescent="0.25">
      <c r="B10" s="1" t="s">
        <v>209</v>
      </c>
    </row>
    <row r="13" spans="2:5" x14ac:dyDescent="0.25">
      <c r="B13" s="1" t="s">
        <v>105</v>
      </c>
    </row>
    <row r="14" spans="2:5" x14ac:dyDescent="0.25">
      <c r="B14" s="1" t="s">
        <v>94</v>
      </c>
    </row>
    <row r="15" spans="2:5" x14ac:dyDescent="0.25">
      <c r="B15" s="1" t="s">
        <v>210</v>
      </c>
    </row>
    <row r="16" spans="2:5" x14ac:dyDescent="0.25">
      <c r="B16" s="1" t="s">
        <v>211</v>
      </c>
    </row>
    <row r="17" spans="2:2" x14ac:dyDescent="0.25">
      <c r="B17" s="1" t="s">
        <v>212</v>
      </c>
    </row>
    <row r="18" spans="2:2" x14ac:dyDescent="0.25">
      <c r="B18" s="1" t="s">
        <v>213</v>
      </c>
    </row>
    <row r="19" spans="2:2" x14ac:dyDescent="0.25">
      <c r="B19" s="1" t="s">
        <v>110</v>
      </c>
    </row>
    <row r="21" spans="2:2" ht="15.75" customHeight="1" x14ac:dyDescent="0.25"/>
    <row r="22" spans="2:2" ht="15.75" customHeight="1" x14ac:dyDescent="0.25"/>
    <row r="23" spans="2:2" ht="15.75" customHeight="1" x14ac:dyDescent="0.25"/>
    <row r="24" spans="2:2" ht="15.75" customHeight="1" x14ac:dyDescent="0.25"/>
    <row r="25" spans="2:2" ht="15.75" customHeight="1" x14ac:dyDescent="0.25"/>
    <row r="26" spans="2:2" ht="15.75" customHeight="1" x14ac:dyDescent="0.25"/>
    <row r="27" spans="2:2" ht="15.75" customHeight="1" x14ac:dyDescent="0.25"/>
    <row r="28" spans="2:2" ht="15.75" customHeight="1" x14ac:dyDescent="0.25"/>
    <row r="29" spans="2:2" ht="15.75" customHeight="1" x14ac:dyDescent="0.25"/>
    <row r="30" spans="2:2" ht="15.75" customHeight="1" x14ac:dyDescent="0.25"/>
    <row r="31" spans="2:2" ht="15.75" customHeight="1" x14ac:dyDescent="0.25"/>
    <row r="32" spans="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000"/>
  <sheetViews>
    <sheetView workbookViewId="0"/>
  </sheetViews>
  <sheetFormatPr baseColWidth="10" defaultColWidth="14.42578125" defaultRowHeight="15" customHeight="1" x14ac:dyDescent="0.25"/>
  <cols>
    <col min="1" max="1" width="28.7109375" customWidth="1"/>
    <col min="2" max="21" width="10" customWidth="1"/>
  </cols>
  <sheetData>
    <row r="1" spans="1:21" ht="12.75" customHeight="1" x14ac:dyDescent="0.25">
      <c r="A1" s="110"/>
      <c r="B1" s="110"/>
      <c r="C1" s="110"/>
      <c r="D1" s="110"/>
      <c r="E1" s="110"/>
      <c r="F1" s="110"/>
      <c r="G1" s="110"/>
      <c r="H1" s="110"/>
      <c r="I1" s="110"/>
      <c r="J1" s="110"/>
      <c r="K1" s="110"/>
      <c r="L1" s="110"/>
      <c r="M1" s="110"/>
      <c r="N1" s="110"/>
      <c r="O1" s="110"/>
      <c r="P1" s="110"/>
      <c r="Q1" s="110"/>
      <c r="R1" s="110"/>
      <c r="S1" s="110"/>
      <c r="T1" s="110"/>
      <c r="U1" s="110"/>
    </row>
    <row r="2" spans="1:21" ht="12.75" customHeight="1" x14ac:dyDescent="0.25">
      <c r="A2" s="110"/>
      <c r="B2" s="110"/>
      <c r="C2" s="110"/>
      <c r="D2" s="110"/>
      <c r="E2" s="110"/>
      <c r="F2" s="110"/>
      <c r="G2" s="110"/>
      <c r="H2" s="110"/>
      <c r="I2" s="110"/>
      <c r="J2" s="110"/>
      <c r="K2" s="110"/>
      <c r="L2" s="110"/>
      <c r="M2" s="110"/>
      <c r="N2" s="110"/>
      <c r="O2" s="110"/>
      <c r="P2" s="110"/>
      <c r="Q2" s="110"/>
      <c r="R2" s="110"/>
      <c r="S2" s="110"/>
      <c r="T2" s="110"/>
      <c r="U2" s="110"/>
    </row>
    <row r="3" spans="1:21" ht="12.75" customHeight="1" x14ac:dyDescent="0.25">
      <c r="A3" s="125" t="s">
        <v>102</v>
      </c>
      <c r="B3" s="110"/>
      <c r="C3" s="110"/>
      <c r="D3" s="110"/>
      <c r="E3" s="110"/>
      <c r="F3" s="110"/>
      <c r="G3" s="110"/>
      <c r="H3" s="110"/>
      <c r="I3" s="110"/>
      <c r="J3" s="110"/>
      <c r="K3" s="110"/>
      <c r="L3" s="110"/>
      <c r="M3" s="110"/>
      <c r="N3" s="110"/>
      <c r="O3" s="110"/>
      <c r="P3" s="110"/>
      <c r="Q3" s="110"/>
      <c r="R3" s="110"/>
      <c r="S3" s="110"/>
      <c r="T3" s="110"/>
      <c r="U3" s="110"/>
    </row>
    <row r="4" spans="1:21" ht="12.75" customHeight="1" x14ac:dyDescent="0.25">
      <c r="A4" s="125" t="s">
        <v>96</v>
      </c>
      <c r="B4" s="110"/>
      <c r="C4" s="110"/>
      <c r="D4" s="110"/>
      <c r="E4" s="110"/>
      <c r="F4" s="110"/>
      <c r="G4" s="110"/>
      <c r="H4" s="110"/>
      <c r="I4" s="110"/>
      <c r="J4" s="110"/>
      <c r="K4" s="110"/>
      <c r="L4" s="110"/>
      <c r="M4" s="110"/>
      <c r="N4" s="110"/>
      <c r="O4" s="110"/>
      <c r="P4" s="110"/>
      <c r="Q4" s="110"/>
      <c r="R4" s="110"/>
      <c r="S4" s="110"/>
      <c r="T4" s="110"/>
      <c r="U4" s="110"/>
    </row>
    <row r="5" spans="1:21" ht="12.75" customHeight="1" x14ac:dyDescent="0.25">
      <c r="A5" s="125" t="s">
        <v>108</v>
      </c>
      <c r="B5" s="110"/>
      <c r="C5" s="110"/>
      <c r="D5" s="110"/>
      <c r="E5" s="110"/>
      <c r="F5" s="110"/>
      <c r="G5" s="110"/>
      <c r="H5" s="110"/>
      <c r="I5" s="110"/>
      <c r="J5" s="110"/>
      <c r="K5" s="110"/>
      <c r="L5" s="110"/>
      <c r="M5" s="110"/>
      <c r="N5" s="110"/>
      <c r="O5" s="110"/>
      <c r="P5" s="110"/>
      <c r="Q5" s="110"/>
      <c r="R5" s="110"/>
      <c r="S5" s="110"/>
      <c r="T5" s="110"/>
      <c r="U5" s="110"/>
    </row>
    <row r="6" spans="1:21" ht="12.75" customHeight="1" x14ac:dyDescent="0.25">
      <c r="A6" s="125" t="s">
        <v>192</v>
      </c>
      <c r="B6" s="110"/>
      <c r="C6" s="110"/>
      <c r="D6" s="110"/>
      <c r="E6" s="110"/>
      <c r="F6" s="110"/>
      <c r="G6" s="110"/>
      <c r="H6" s="110"/>
      <c r="I6" s="110"/>
      <c r="J6" s="110"/>
      <c r="K6" s="110"/>
      <c r="L6" s="110"/>
      <c r="M6" s="110"/>
      <c r="N6" s="110"/>
      <c r="O6" s="110"/>
      <c r="P6" s="110"/>
      <c r="Q6" s="110"/>
      <c r="R6" s="110"/>
      <c r="S6" s="110"/>
      <c r="T6" s="110"/>
      <c r="U6" s="110"/>
    </row>
    <row r="7" spans="1:21" ht="12.75" customHeight="1" x14ac:dyDescent="0.25">
      <c r="A7" s="125" t="s">
        <v>97</v>
      </c>
      <c r="B7" s="110"/>
      <c r="C7" s="110"/>
      <c r="D7" s="110"/>
      <c r="E7" s="110"/>
      <c r="F7" s="110"/>
      <c r="G7" s="110"/>
      <c r="H7" s="110"/>
      <c r="I7" s="110"/>
      <c r="J7" s="110"/>
      <c r="K7" s="110"/>
      <c r="L7" s="110"/>
      <c r="M7" s="110"/>
      <c r="N7" s="110"/>
      <c r="O7" s="110"/>
      <c r="P7" s="110"/>
      <c r="Q7" s="110"/>
      <c r="R7" s="110"/>
      <c r="S7" s="110"/>
      <c r="T7" s="110"/>
      <c r="U7" s="110"/>
    </row>
    <row r="8" spans="1:21" ht="12.75" customHeight="1" x14ac:dyDescent="0.25">
      <c r="A8" s="125" t="s">
        <v>98</v>
      </c>
      <c r="B8" s="110"/>
      <c r="C8" s="110"/>
      <c r="D8" s="110"/>
      <c r="E8" s="110"/>
      <c r="F8" s="110"/>
      <c r="G8" s="110"/>
      <c r="H8" s="110"/>
      <c r="I8" s="110"/>
      <c r="J8" s="110"/>
      <c r="K8" s="110"/>
      <c r="L8" s="110"/>
      <c r="M8" s="110"/>
      <c r="N8" s="110"/>
      <c r="O8" s="110"/>
      <c r="P8" s="110"/>
      <c r="Q8" s="110"/>
      <c r="R8" s="110"/>
      <c r="S8" s="110"/>
      <c r="T8" s="110"/>
      <c r="U8" s="110"/>
    </row>
    <row r="9" spans="1:21" ht="12.75" customHeight="1" x14ac:dyDescent="0.25">
      <c r="A9" s="125" t="s">
        <v>104</v>
      </c>
      <c r="B9" s="110"/>
      <c r="C9" s="110"/>
      <c r="D9" s="110"/>
      <c r="E9" s="110"/>
      <c r="F9" s="110"/>
      <c r="G9" s="110"/>
      <c r="H9" s="110"/>
      <c r="I9" s="110"/>
      <c r="J9" s="110"/>
      <c r="K9" s="110"/>
      <c r="L9" s="110"/>
      <c r="M9" s="110"/>
      <c r="N9" s="110"/>
      <c r="O9" s="110"/>
      <c r="P9" s="110"/>
      <c r="Q9" s="110"/>
      <c r="R9" s="110"/>
      <c r="S9" s="110"/>
      <c r="T9" s="110"/>
      <c r="U9" s="110"/>
    </row>
    <row r="10" spans="1:21" ht="12.75" customHeight="1" x14ac:dyDescent="0.25">
      <c r="A10" s="125" t="s">
        <v>99</v>
      </c>
      <c r="B10" s="110"/>
      <c r="C10" s="110"/>
      <c r="D10" s="110"/>
      <c r="E10" s="110"/>
      <c r="F10" s="110"/>
      <c r="G10" s="110"/>
      <c r="H10" s="110"/>
      <c r="I10" s="110"/>
      <c r="J10" s="110"/>
      <c r="K10" s="110"/>
      <c r="L10" s="110"/>
      <c r="M10" s="110"/>
      <c r="N10" s="110"/>
      <c r="O10" s="110"/>
      <c r="P10" s="110"/>
      <c r="Q10" s="110"/>
      <c r="R10" s="110"/>
      <c r="S10" s="110"/>
      <c r="T10" s="110"/>
      <c r="U10" s="110"/>
    </row>
    <row r="11" spans="1:21" ht="12.75" customHeight="1" x14ac:dyDescent="0.25">
      <c r="A11" s="125" t="s">
        <v>115</v>
      </c>
      <c r="B11" s="110"/>
      <c r="C11" s="110"/>
      <c r="D11" s="110"/>
      <c r="E11" s="110"/>
      <c r="F11" s="110"/>
      <c r="G11" s="110"/>
      <c r="H11" s="110"/>
      <c r="I11" s="110"/>
      <c r="J11" s="110"/>
      <c r="K11" s="110"/>
      <c r="L11" s="110"/>
      <c r="M11" s="110"/>
      <c r="N11" s="110"/>
      <c r="O11" s="110"/>
      <c r="P11" s="110"/>
      <c r="Q11" s="110"/>
      <c r="R11" s="110"/>
      <c r="S11" s="110"/>
      <c r="T11" s="110"/>
      <c r="U11" s="110"/>
    </row>
    <row r="12" spans="1:21" ht="12.75" customHeight="1" x14ac:dyDescent="0.25">
      <c r="A12" s="125" t="s">
        <v>214</v>
      </c>
      <c r="B12" s="110"/>
      <c r="C12" s="110"/>
      <c r="D12" s="110"/>
      <c r="E12" s="110"/>
      <c r="F12" s="110"/>
      <c r="G12" s="110"/>
      <c r="H12" s="110"/>
      <c r="I12" s="110"/>
      <c r="J12" s="110"/>
      <c r="K12" s="110"/>
      <c r="L12" s="110"/>
      <c r="M12" s="110"/>
      <c r="N12" s="110"/>
      <c r="O12" s="110"/>
      <c r="P12" s="110"/>
      <c r="Q12" s="110"/>
      <c r="R12" s="110"/>
      <c r="S12" s="110"/>
      <c r="T12" s="110"/>
      <c r="U12" s="110"/>
    </row>
    <row r="13" spans="1:21" ht="12.75" customHeight="1" x14ac:dyDescent="0.25">
      <c r="A13" s="125" t="s">
        <v>215</v>
      </c>
      <c r="B13" s="110"/>
      <c r="C13" s="110"/>
      <c r="D13" s="110"/>
      <c r="E13" s="110"/>
      <c r="F13" s="110"/>
      <c r="G13" s="110"/>
      <c r="H13" s="110"/>
      <c r="I13" s="110"/>
      <c r="J13" s="110"/>
      <c r="K13" s="110"/>
      <c r="L13" s="110"/>
      <c r="M13" s="110"/>
      <c r="N13" s="110"/>
      <c r="O13" s="110"/>
      <c r="P13" s="110"/>
      <c r="Q13" s="110"/>
      <c r="R13" s="110"/>
      <c r="S13" s="110"/>
      <c r="T13" s="110"/>
      <c r="U13" s="110"/>
    </row>
    <row r="14" spans="1:21" ht="12.75" customHeight="1" x14ac:dyDescent="0.25">
      <c r="A14" s="125" t="s">
        <v>216</v>
      </c>
      <c r="B14" s="110"/>
      <c r="C14" s="110"/>
      <c r="D14" s="110"/>
      <c r="E14" s="110"/>
      <c r="F14" s="110"/>
      <c r="G14" s="110"/>
      <c r="H14" s="110"/>
      <c r="I14" s="110"/>
      <c r="J14" s="110"/>
      <c r="K14" s="110"/>
      <c r="L14" s="110"/>
      <c r="M14" s="110"/>
      <c r="N14" s="110"/>
      <c r="O14" s="110"/>
      <c r="P14" s="110"/>
      <c r="Q14" s="110"/>
      <c r="R14" s="110"/>
      <c r="S14" s="110"/>
      <c r="T14" s="110"/>
      <c r="U14" s="110"/>
    </row>
    <row r="15" spans="1:21" ht="12.75" customHeight="1" x14ac:dyDescent="0.25">
      <c r="A15" s="110"/>
      <c r="B15" s="110"/>
      <c r="C15" s="110"/>
      <c r="D15" s="110"/>
      <c r="E15" s="110"/>
      <c r="F15" s="110"/>
      <c r="G15" s="110"/>
      <c r="H15" s="110"/>
      <c r="I15" s="110"/>
      <c r="J15" s="110"/>
      <c r="K15" s="110"/>
      <c r="L15" s="110"/>
      <c r="M15" s="110"/>
      <c r="N15" s="110"/>
      <c r="O15" s="110"/>
      <c r="P15" s="110"/>
      <c r="Q15" s="110"/>
      <c r="R15" s="110"/>
      <c r="S15" s="110"/>
      <c r="T15" s="110"/>
      <c r="U15" s="110"/>
    </row>
    <row r="16" spans="1:21" ht="12.75" customHeight="1" x14ac:dyDescent="0.25">
      <c r="A16" s="125" t="s">
        <v>217</v>
      </c>
      <c r="B16" s="110"/>
      <c r="C16" s="110"/>
      <c r="D16" s="110"/>
      <c r="E16" s="110"/>
      <c r="F16" s="110"/>
      <c r="G16" s="110"/>
      <c r="H16" s="110"/>
      <c r="I16" s="110"/>
      <c r="J16" s="110"/>
      <c r="K16" s="110"/>
      <c r="L16" s="110"/>
      <c r="M16" s="110"/>
      <c r="N16" s="110"/>
      <c r="O16" s="110"/>
      <c r="P16" s="110"/>
      <c r="Q16" s="110"/>
      <c r="R16" s="110"/>
      <c r="S16" s="110"/>
      <c r="T16" s="110"/>
      <c r="U16" s="110"/>
    </row>
    <row r="17" spans="1:21" ht="12.75" customHeight="1" x14ac:dyDescent="0.25">
      <c r="A17" s="125" t="s">
        <v>103</v>
      </c>
      <c r="B17" s="110"/>
      <c r="C17" s="110"/>
      <c r="D17" s="110"/>
      <c r="E17" s="110"/>
      <c r="F17" s="110"/>
      <c r="G17" s="110"/>
      <c r="H17" s="110"/>
      <c r="I17" s="110"/>
      <c r="J17" s="110"/>
      <c r="K17" s="110"/>
      <c r="L17" s="110"/>
      <c r="M17" s="110"/>
      <c r="N17" s="110"/>
      <c r="O17" s="110"/>
      <c r="P17" s="110"/>
      <c r="Q17" s="110"/>
      <c r="R17" s="110"/>
      <c r="S17" s="110"/>
      <c r="T17" s="110"/>
      <c r="U17" s="110"/>
    </row>
    <row r="18" spans="1:21" ht="12.75" customHeight="1" x14ac:dyDescent="0.25">
      <c r="A18" s="125" t="s">
        <v>205</v>
      </c>
      <c r="B18" s="110"/>
      <c r="C18" s="110"/>
      <c r="D18" s="110"/>
      <c r="E18" s="110"/>
      <c r="F18" s="110"/>
      <c r="G18" s="110"/>
      <c r="H18" s="110"/>
      <c r="I18" s="110"/>
      <c r="J18" s="110"/>
      <c r="K18" s="110"/>
      <c r="L18" s="110"/>
      <c r="M18" s="110"/>
      <c r="N18" s="110"/>
      <c r="O18" s="110"/>
      <c r="P18" s="110"/>
      <c r="Q18" s="110"/>
      <c r="R18" s="110"/>
      <c r="S18" s="110"/>
      <c r="T18" s="110"/>
      <c r="U18" s="110"/>
    </row>
    <row r="19" spans="1:21" ht="12.75" customHeight="1" x14ac:dyDescent="0.25">
      <c r="A19" s="110"/>
      <c r="B19" s="110"/>
      <c r="C19" s="110"/>
      <c r="D19" s="110"/>
      <c r="E19" s="110"/>
      <c r="F19" s="110"/>
      <c r="G19" s="110"/>
      <c r="H19" s="110"/>
      <c r="I19" s="110"/>
      <c r="J19" s="110"/>
      <c r="K19" s="110"/>
      <c r="L19" s="110"/>
      <c r="M19" s="110"/>
      <c r="N19" s="110"/>
      <c r="O19" s="110"/>
      <c r="P19" s="110"/>
      <c r="Q19" s="110"/>
      <c r="R19" s="110"/>
      <c r="S19" s="110"/>
      <c r="T19" s="110"/>
      <c r="U19" s="110"/>
    </row>
    <row r="20" spans="1:21" ht="12.75" customHeight="1" x14ac:dyDescent="0.25">
      <c r="A20" s="125" t="s">
        <v>208</v>
      </c>
      <c r="B20" s="110"/>
      <c r="C20" s="110"/>
      <c r="D20" s="110"/>
      <c r="E20" s="110"/>
      <c r="F20" s="110"/>
      <c r="G20" s="110"/>
      <c r="H20" s="110"/>
      <c r="I20" s="110"/>
      <c r="J20" s="110"/>
      <c r="K20" s="110"/>
      <c r="L20" s="110"/>
      <c r="M20" s="110"/>
      <c r="N20" s="110"/>
      <c r="O20" s="110"/>
      <c r="P20" s="110"/>
      <c r="Q20" s="110"/>
      <c r="R20" s="110"/>
      <c r="S20" s="110"/>
      <c r="T20" s="110"/>
      <c r="U20" s="110"/>
    </row>
    <row r="21" spans="1:21" ht="12.75" customHeight="1" x14ac:dyDescent="0.25">
      <c r="A21" s="125" t="s">
        <v>209</v>
      </c>
      <c r="B21" s="110"/>
      <c r="C21" s="110"/>
      <c r="D21" s="110"/>
      <c r="E21" s="110"/>
      <c r="F21" s="110"/>
      <c r="G21" s="110"/>
      <c r="H21" s="110"/>
      <c r="I21" s="110"/>
      <c r="J21" s="110"/>
      <c r="K21" s="110"/>
      <c r="L21" s="110"/>
      <c r="M21" s="110"/>
      <c r="N21" s="110"/>
      <c r="O21" s="110"/>
      <c r="P21" s="110"/>
      <c r="Q21" s="110"/>
      <c r="R21" s="110"/>
      <c r="S21" s="110"/>
      <c r="T21" s="110"/>
      <c r="U21" s="110"/>
    </row>
    <row r="22" spans="1:21" ht="12.75" customHeight="1" x14ac:dyDescent="0.25">
      <c r="A22" s="110"/>
      <c r="B22" s="110"/>
      <c r="C22" s="110"/>
      <c r="D22" s="110"/>
      <c r="E22" s="110"/>
      <c r="F22" s="110"/>
      <c r="G22" s="110"/>
      <c r="H22" s="110"/>
      <c r="I22" s="110"/>
      <c r="J22" s="110"/>
      <c r="K22" s="110"/>
      <c r="L22" s="110"/>
      <c r="M22" s="110"/>
      <c r="N22" s="110"/>
      <c r="O22" s="110"/>
      <c r="P22" s="110"/>
      <c r="Q22" s="110"/>
      <c r="R22" s="110"/>
      <c r="S22" s="110"/>
      <c r="T22" s="110"/>
      <c r="U22" s="110"/>
    </row>
    <row r="23" spans="1:21" ht="12.75" customHeight="1" x14ac:dyDescent="0.25">
      <c r="A23" s="110"/>
      <c r="B23" s="110"/>
      <c r="C23" s="110"/>
      <c r="D23" s="110"/>
      <c r="E23" s="110"/>
      <c r="F23" s="110"/>
      <c r="G23" s="110"/>
      <c r="H23" s="110"/>
      <c r="I23" s="110"/>
      <c r="J23" s="110"/>
      <c r="K23" s="110"/>
      <c r="L23" s="110"/>
      <c r="M23" s="110"/>
      <c r="N23" s="110"/>
      <c r="O23" s="110"/>
      <c r="P23" s="110"/>
      <c r="Q23" s="110"/>
      <c r="R23" s="110"/>
      <c r="S23" s="110"/>
      <c r="T23" s="110"/>
      <c r="U23" s="110"/>
    </row>
    <row r="24" spans="1:21" ht="12.75" customHeight="1" x14ac:dyDescent="0.25">
      <c r="A24" s="110"/>
      <c r="B24" s="110"/>
      <c r="C24" s="110"/>
      <c r="D24" s="110"/>
      <c r="E24" s="110"/>
      <c r="F24" s="110"/>
      <c r="G24" s="110"/>
      <c r="H24" s="110"/>
      <c r="I24" s="110"/>
      <c r="J24" s="110"/>
      <c r="K24" s="110"/>
      <c r="L24" s="110"/>
      <c r="M24" s="110"/>
      <c r="N24" s="110"/>
      <c r="O24" s="110"/>
      <c r="P24" s="110"/>
      <c r="Q24" s="110"/>
      <c r="R24" s="110"/>
      <c r="S24" s="110"/>
      <c r="T24" s="110"/>
      <c r="U24" s="110"/>
    </row>
    <row r="25" spans="1:21" ht="12.75" customHeight="1" x14ac:dyDescent="0.25">
      <c r="A25" s="110"/>
      <c r="B25" s="110"/>
      <c r="C25" s="110"/>
      <c r="D25" s="110"/>
      <c r="E25" s="110"/>
      <c r="F25" s="110"/>
      <c r="G25" s="110"/>
      <c r="H25" s="110"/>
      <c r="I25" s="110"/>
      <c r="J25" s="110"/>
      <c r="K25" s="110"/>
      <c r="L25" s="110"/>
      <c r="M25" s="110"/>
      <c r="N25" s="110"/>
      <c r="O25" s="110"/>
      <c r="P25" s="110"/>
      <c r="Q25" s="110"/>
      <c r="R25" s="110"/>
      <c r="S25" s="110"/>
      <c r="T25" s="110"/>
      <c r="U25" s="110"/>
    </row>
    <row r="26" spans="1:21" ht="12.75" customHeight="1" x14ac:dyDescent="0.25">
      <c r="A26" s="110"/>
      <c r="B26" s="110"/>
      <c r="C26" s="110"/>
      <c r="D26" s="110"/>
      <c r="E26" s="110"/>
      <c r="F26" s="110"/>
      <c r="G26" s="110"/>
      <c r="H26" s="110"/>
      <c r="I26" s="110"/>
      <c r="J26" s="110"/>
      <c r="K26" s="110"/>
      <c r="L26" s="110"/>
      <c r="M26" s="110"/>
      <c r="N26" s="110"/>
      <c r="O26" s="110"/>
      <c r="P26" s="110"/>
      <c r="Q26" s="110"/>
      <c r="R26" s="110"/>
      <c r="S26" s="110"/>
      <c r="T26" s="110"/>
      <c r="U26" s="110"/>
    </row>
    <row r="27" spans="1:21" ht="12.75" customHeight="1" x14ac:dyDescent="0.25">
      <c r="A27" s="110"/>
      <c r="B27" s="110"/>
      <c r="C27" s="110"/>
      <c r="D27" s="110"/>
      <c r="E27" s="110"/>
      <c r="F27" s="110"/>
      <c r="G27" s="110"/>
      <c r="H27" s="110"/>
      <c r="I27" s="110"/>
      <c r="J27" s="110"/>
      <c r="K27" s="110"/>
      <c r="L27" s="110"/>
      <c r="M27" s="110"/>
      <c r="N27" s="110"/>
      <c r="O27" s="110"/>
      <c r="P27" s="110"/>
      <c r="Q27" s="110"/>
      <c r="R27" s="110"/>
      <c r="S27" s="110"/>
      <c r="T27" s="110"/>
      <c r="U27" s="110"/>
    </row>
    <row r="28" spans="1:21" ht="12.75" customHeight="1" x14ac:dyDescent="0.25">
      <c r="A28" s="110"/>
      <c r="B28" s="110"/>
      <c r="C28" s="110"/>
      <c r="D28" s="110"/>
      <c r="E28" s="110"/>
      <c r="F28" s="110"/>
      <c r="G28" s="110"/>
      <c r="H28" s="110"/>
      <c r="I28" s="110"/>
      <c r="J28" s="110"/>
      <c r="K28" s="110"/>
      <c r="L28" s="110"/>
      <c r="M28" s="110"/>
      <c r="N28" s="110"/>
      <c r="O28" s="110"/>
      <c r="P28" s="110"/>
      <c r="Q28" s="110"/>
      <c r="R28" s="110"/>
      <c r="S28" s="110"/>
      <c r="T28" s="110"/>
      <c r="U28" s="110"/>
    </row>
    <row r="29" spans="1:21" ht="12.75" customHeight="1" x14ac:dyDescent="0.25">
      <c r="A29" s="110"/>
      <c r="B29" s="110"/>
      <c r="C29" s="110"/>
      <c r="D29" s="110"/>
      <c r="E29" s="110"/>
      <c r="F29" s="110"/>
      <c r="G29" s="110"/>
      <c r="H29" s="110"/>
      <c r="I29" s="110"/>
      <c r="J29" s="110"/>
      <c r="K29" s="110"/>
      <c r="L29" s="110"/>
      <c r="M29" s="110"/>
      <c r="N29" s="110"/>
      <c r="O29" s="110"/>
      <c r="P29" s="110"/>
      <c r="Q29" s="110"/>
      <c r="R29" s="110"/>
      <c r="S29" s="110"/>
      <c r="T29" s="110"/>
      <c r="U29" s="110"/>
    </row>
    <row r="30" spans="1:21" ht="12.75" customHeight="1" x14ac:dyDescent="0.25">
      <c r="A30" s="110"/>
      <c r="B30" s="110"/>
      <c r="C30" s="110"/>
      <c r="D30" s="110"/>
      <c r="E30" s="110"/>
      <c r="F30" s="110"/>
      <c r="G30" s="110"/>
      <c r="H30" s="110"/>
      <c r="I30" s="110"/>
      <c r="J30" s="110"/>
      <c r="K30" s="110"/>
      <c r="L30" s="110"/>
      <c r="M30" s="110"/>
      <c r="N30" s="110"/>
      <c r="O30" s="110"/>
      <c r="P30" s="110"/>
      <c r="Q30" s="110"/>
      <c r="R30" s="110"/>
      <c r="S30" s="110"/>
      <c r="T30" s="110"/>
      <c r="U30" s="110"/>
    </row>
    <row r="31" spans="1:21" ht="12.75" customHeight="1" x14ac:dyDescent="0.25">
      <c r="A31" s="110"/>
      <c r="B31" s="110"/>
      <c r="C31" s="110"/>
      <c r="D31" s="110"/>
      <c r="E31" s="110"/>
      <c r="F31" s="110"/>
      <c r="G31" s="110"/>
      <c r="H31" s="110"/>
      <c r="I31" s="110"/>
      <c r="J31" s="110"/>
      <c r="K31" s="110"/>
      <c r="L31" s="110"/>
      <c r="M31" s="110"/>
      <c r="N31" s="110"/>
      <c r="O31" s="110"/>
      <c r="P31" s="110"/>
      <c r="Q31" s="110"/>
      <c r="R31" s="110"/>
      <c r="S31" s="110"/>
      <c r="T31" s="110"/>
      <c r="U31" s="110"/>
    </row>
    <row r="32" spans="1:21" ht="12.75" customHeight="1" x14ac:dyDescent="0.25">
      <c r="A32" s="110"/>
      <c r="B32" s="110"/>
      <c r="C32" s="110"/>
      <c r="D32" s="110"/>
      <c r="E32" s="110"/>
      <c r="F32" s="110"/>
      <c r="G32" s="110"/>
      <c r="H32" s="110"/>
      <c r="I32" s="110"/>
      <c r="J32" s="110"/>
      <c r="K32" s="110"/>
      <c r="L32" s="110"/>
      <c r="M32" s="110"/>
      <c r="N32" s="110"/>
      <c r="O32" s="110"/>
      <c r="P32" s="110"/>
      <c r="Q32" s="110"/>
      <c r="R32" s="110"/>
      <c r="S32" s="110"/>
      <c r="T32" s="110"/>
      <c r="U32" s="110"/>
    </row>
    <row r="33" spans="1:21" ht="12.75" customHeight="1" x14ac:dyDescent="0.25">
      <c r="A33" s="110"/>
      <c r="B33" s="110"/>
      <c r="C33" s="110"/>
      <c r="D33" s="110"/>
      <c r="E33" s="110"/>
      <c r="F33" s="110"/>
      <c r="G33" s="110"/>
      <c r="H33" s="110"/>
      <c r="I33" s="110"/>
      <c r="J33" s="110"/>
      <c r="K33" s="110"/>
      <c r="L33" s="110"/>
      <c r="M33" s="110"/>
      <c r="N33" s="110"/>
      <c r="O33" s="110"/>
      <c r="P33" s="110"/>
      <c r="Q33" s="110"/>
      <c r="R33" s="110"/>
      <c r="S33" s="110"/>
      <c r="T33" s="110"/>
      <c r="U33" s="110"/>
    </row>
    <row r="34" spans="1:21" ht="12.75" customHeight="1" x14ac:dyDescent="0.25">
      <c r="A34" s="110"/>
      <c r="B34" s="110"/>
      <c r="C34" s="110"/>
      <c r="D34" s="110"/>
      <c r="E34" s="110"/>
      <c r="F34" s="110"/>
      <c r="G34" s="110"/>
      <c r="H34" s="110"/>
      <c r="I34" s="110"/>
      <c r="J34" s="110"/>
      <c r="K34" s="110"/>
      <c r="L34" s="110"/>
      <c r="M34" s="110"/>
      <c r="N34" s="110"/>
      <c r="O34" s="110"/>
      <c r="P34" s="110"/>
      <c r="Q34" s="110"/>
      <c r="R34" s="110"/>
      <c r="S34" s="110"/>
      <c r="T34" s="110"/>
      <c r="U34" s="110"/>
    </row>
    <row r="35" spans="1:21" ht="12.75" customHeight="1" x14ac:dyDescent="0.25">
      <c r="A35" s="110"/>
      <c r="B35" s="110"/>
      <c r="C35" s="110"/>
      <c r="D35" s="110"/>
      <c r="E35" s="110"/>
      <c r="F35" s="110"/>
      <c r="G35" s="110"/>
      <c r="H35" s="110"/>
      <c r="I35" s="110"/>
      <c r="J35" s="110"/>
      <c r="K35" s="110"/>
      <c r="L35" s="110"/>
      <c r="M35" s="110"/>
      <c r="N35" s="110"/>
      <c r="O35" s="110"/>
      <c r="P35" s="110"/>
      <c r="Q35" s="110"/>
      <c r="R35" s="110"/>
      <c r="S35" s="110"/>
      <c r="T35" s="110"/>
      <c r="U35" s="110"/>
    </row>
    <row r="36" spans="1:21" ht="12.75" customHeight="1" x14ac:dyDescent="0.25">
      <c r="A36" s="110"/>
      <c r="B36" s="110"/>
      <c r="C36" s="110"/>
      <c r="D36" s="110"/>
      <c r="E36" s="110"/>
      <c r="F36" s="110"/>
      <c r="G36" s="110"/>
      <c r="H36" s="110"/>
      <c r="I36" s="110"/>
      <c r="J36" s="110"/>
      <c r="K36" s="110"/>
      <c r="L36" s="110"/>
      <c r="M36" s="110"/>
      <c r="N36" s="110"/>
      <c r="O36" s="110"/>
      <c r="P36" s="110"/>
      <c r="Q36" s="110"/>
      <c r="R36" s="110"/>
      <c r="S36" s="110"/>
      <c r="T36" s="110"/>
      <c r="U36" s="110"/>
    </row>
    <row r="37" spans="1:21" ht="12.75" customHeight="1" x14ac:dyDescent="0.25">
      <c r="A37" s="110"/>
      <c r="B37" s="110"/>
      <c r="C37" s="110"/>
      <c r="D37" s="110"/>
      <c r="E37" s="110"/>
      <c r="F37" s="110"/>
      <c r="G37" s="110"/>
      <c r="H37" s="110"/>
      <c r="I37" s="110"/>
      <c r="J37" s="110"/>
      <c r="K37" s="110"/>
      <c r="L37" s="110"/>
      <c r="M37" s="110"/>
      <c r="N37" s="110"/>
      <c r="O37" s="110"/>
      <c r="P37" s="110"/>
      <c r="Q37" s="110"/>
      <c r="R37" s="110"/>
      <c r="S37" s="110"/>
      <c r="T37" s="110"/>
      <c r="U37" s="110"/>
    </row>
    <row r="38" spans="1:21" ht="12.75" customHeight="1" x14ac:dyDescent="0.25">
      <c r="A38" s="110"/>
      <c r="B38" s="110"/>
      <c r="C38" s="110"/>
      <c r="D38" s="110"/>
      <c r="E38" s="110"/>
      <c r="F38" s="110"/>
      <c r="G38" s="110"/>
      <c r="H38" s="110"/>
      <c r="I38" s="110"/>
      <c r="J38" s="110"/>
      <c r="K38" s="110"/>
      <c r="L38" s="110"/>
      <c r="M38" s="110"/>
      <c r="N38" s="110"/>
      <c r="O38" s="110"/>
      <c r="P38" s="110"/>
      <c r="Q38" s="110"/>
      <c r="R38" s="110"/>
      <c r="S38" s="110"/>
      <c r="T38" s="110"/>
      <c r="U38" s="110"/>
    </row>
    <row r="39" spans="1:21" ht="12.75" customHeight="1" x14ac:dyDescent="0.25">
      <c r="A39" s="110"/>
      <c r="B39" s="110"/>
      <c r="C39" s="110"/>
      <c r="D39" s="110"/>
      <c r="E39" s="110"/>
      <c r="F39" s="110"/>
      <c r="G39" s="110"/>
      <c r="H39" s="110"/>
      <c r="I39" s="110"/>
      <c r="J39" s="110"/>
      <c r="K39" s="110"/>
      <c r="L39" s="110"/>
      <c r="M39" s="110"/>
      <c r="N39" s="110"/>
      <c r="O39" s="110"/>
      <c r="P39" s="110"/>
      <c r="Q39" s="110"/>
      <c r="R39" s="110"/>
      <c r="S39" s="110"/>
      <c r="T39" s="110"/>
      <c r="U39" s="110"/>
    </row>
    <row r="40" spans="1:21" ht="12.75" customHeight="1" x14ac:dyDescent="0.25">
      <c r="A40" s="110"/>
      <c r="B40" s="110"/>
      <c r="C40" s="110"/>
      <c r="D40" s="110"/>
      <c r="E40" s="110"/>
      <c r="F40" s="110"/>
      <c r="G40" s="110"/>
      <c r="H40" s="110"/>
      <c r="I40" s="110"/>
      <c r="J40" s="110"/>
      <c r="K40" s="110"/>
      <c r="L40" s="110"/>
      <c r="M40" s="110"/>
      <c r="N40" s="110"/>
      <c r="O40" s="110"/>
      <c r="P40" s="110"/>
      <c r="Q40" s="110"/>
      <c r="R40" s="110"/>
      <c r="S40" s="110"/>
      <c r="T40" s="110"/>
      <c r="U40" s="110"/>
    </row>
    <row r="41" spans="1:21" ht="12.75" customHeight="1" x14ac:dyDescent="0.25">
      <c r="A41" s="110"/>
      <c r="B41" s="110"/>
      <c r="C41" s="110"/>
      <c r="D41" s="110"/>
      <c r="E41" s="110"/>
      <c r="F41" s="110"/>
      <c r="G41" s="110"/>
      <c r="H41" s="110"/>
      <c r="I41" s="110"/>
      <c r="J41" s="110"/>
      <c r="K41" s="110"/>
      <c r="L41" s="110"/>
      <c r="M41" s="110"/>
      <c r="N41" s="110"/>
      <c r="O41" s="110"/>
      <c r="P41" s="110"/>
      <c r="Q41" s="110"/>
      <c r="R41" s="110"/>
      <c r="S41" s="110"/>
      <c r="T41" s="110"/>
      <c r="U41" s="110"/>
    </row>
    <row r="42" spans="1:21" ht="12.75" customHeight="1" x14ac:dyDescent="0.25">
      <c r="A42" s="110"/>
      <c r="B42" s="110"/>
      <c r="C42" s="110"/>
      <c r="D42" s="110"/>
      <c r="E42" s="110"/>
      <c r="F42" s="110"/>
      <c r="G42" s="110"/>
      <c r="H42" s="110"/>
      <c r="I42" s="110"/>
      <c r="J42" s="110"/>
      <c r="K42" s="110"/>
      <c r="L42" s="110"/>
      <c r="M42" s="110"/>
      <c r="N42" s="110"/>
      <c r="O42" s="110"/>
      <c r="P42" s="110"/>
      <c r="Q42" s="110"/>
      <c r="R42" s="110"/>
      <c r="S42" s="110"/>
      <c r="T42" s="110"/>
      <c r="U42" s="110"/>
    </row>
    <row r="43" spans="1:21" ht="12.75" customHeight="1" x14ac:dyDescent="0.25">
      <c r="A43" s="110"/>
      <c r="B43" s="110"/>
      <c r="C43" s="110"/>
      <c r="D43" s="110"/>
      <c r="E43" s="110"/>
      <c r="F43" s="110"/>
      <c r="G43" s="110"/>
      <c r="H43" s="110"/>
      <c r="I43" s="110"/>
      <c r="J43" s="110"/>
      <c r="K43" s="110"/>
      <c r="L43" s="110"/>
      <c r="M43" s="110"/>
      <c r="N43" s="110"/>
      <c r="O43" s="110"/>
      <c r="P43" s="110"/>
      <c r="Q43" s="110"/>
      <c r="R43" s="110"/>
      <c r="S43" s="110"/>
      <c r="T43" s="110"/>
      <c r="U43" s="110"/>
    </row>
    <row r="44" spans="1:21" ht="12.75" customHeight="1" x14ac:dyDescent="0.25">
      <c r="A44" s="110"/>
      <c r="B44" s="110"/>
      <c r="C44" s="110"/>
      <c r="D44" s="110"/>
      <c r="E44" s="110"/>
      <c r="F44" s="110"/>
      <c r="G44" s="110"/>
      <c r="H44" s="110"/>
      <c r="I44" s="110"/>
      <c r="J44" s="110"/>
      <c r="K44" s="110"/>
      <c r="L44" s="110"/>
      <c r="M44" s="110"/>
      <c r="N44" s="110"/>
      <c r="O44" s="110"/>
      <c r="P44" s="110"/>
      <c r="Q44" s="110"/>
      <c r="R44" s="110"/>
      <c r="S44" s="110"/>
      <c r="T44" s="110"/>
      <c r="U44" s="110"/>
    </row>
    <row r="45" spans="1:21" ht="12.75" customHeight="1" x14ac:dyDescent="0.25">
      <c r="A45" s="110"/>
      <c r="B45" s="110"/>
      <c r="C45" s="110"/>
      <c r="D45" s="110"/>
      <c r="E45" s="110"/>
      <c r="F45" s="110"/>
      <c r="G45" s="110"/>
      <c r="H45" s="110"/>
      <c r="I45" s="110"/>
      <c r="J45" s="110"/>
      <c r="K45" s="110"/>
      <c r="L45" s="110"/>
      <c r="M45" s="110"/>
      <c r="N45" s="110"/>
      <c r="O45" s="110"/>
      <c r="P45" s="110"/>
      <c r="Q45" s="110"/>
      <c r="R45" s="110"/>
      <c r="S45" s="110"/>
      <c r="T45" s="110"/>
      <c r="U45" s="110"/>
    </row>
    <row r="46" spans="1:21" ht="12.75" customHeight="1" x14ac:dyDescent="0.25">
      <c r="A46" s="110"/>
      <c r="B46" s="110"/>
      <c r="C46" s="110"/>
      <c r="D46" s="110"/>
      <c r="E46" s="110"/>
      <c r="F46" s="110"/>
      <c r="G46" s="110"/>
      <c r="H46" s="110"/>
      <c r="I46" s="110"/>
      <c r="J46" s="110"/>
      <c r="K46" s="110"/>
      <c r="L46" s="110"/>
      <c r="M46" s="110"/>
      <c r="N46" s="110"/>
      <c r="O46" s="110"/>
      <c r="P46" s="110"/>
      <c r="Q46" s="110"/>
      <c r="R46" s="110"/>
      <c r="S46" s="110"/>
      <c r="T46" s="110"/>
      <c r="U46" s="110"/>
    </row>
    <row r="47" spans="1:21" ht="12.75" customHeight="1" x14ac:dyDescent="0.25">
      <c r="A47" s="110"/>
      <c r="B47" s="110"/>
      <c r="C47" s="110"/>
      <c r="D47" s="110"/>
      <c r="E47" s="110"/>
      <c r="F47" s="110"/>
      <c r="G47" s="110"/>
      <c r="H47" s="110"/>
      <c r="I47" s="110"/>
      <c r="J47" s="110"/>
      <c r="K47" s="110"/>
      <c r="L47" s="110"/>
      <c r="M47" s="110"/>
      <c r="N47" s="110"/>
      <c r="O47" s="110"/>
      <c r="P47" s="110"/>
      <c r="Q47" s="110"/>
      <c r="R47" s="110"/>
      <c r="S47" s="110"/>
      <c r="T47" s="110"/>
      <c r="U47" s="110"/>
    </row>
    <row r="48" spans="1:21" ht="12.75" customHeight="1" x14ac:dyDescent="0.25">
      <c r="A48" s="110"/>
      <c r="B48" s="110"/>
      <c r="C48" s="110"/>
      <c r="D48" s="110"/>
      <c r="E48" s="110"/>
      <c r="F48" s="110"/>
      <c r="G48" s="110"/>
      <c r="H48" s="110"/>
      <c r="I48" s="110"/>
      <c r="J48" s="110"/>
      <c r="K48" s="110"/>
      <c r="L48" s="110"/>
      <c r="M48" s="110"/>
      <c r="N48" s="110"/>
      <c r="O48" s="110"/>
      <c r="P48" s="110"/>
      <c r="Q48" s="110"/>
      <c r="R48" s="110"/>
      <c r="S48" s="110"/>
      <c r="T48" s="110"/>
      <c r="U48" s="110"/>
    </row>
    <row r="49" spans="1:21" ht="12.75" customHeight="1" x14ac:dyDescent="0.25">
      <c r="A49" s="110"/>
      <c r="B49" s="110"/>
      <c r="C49" s="110"/>
      <c r="D49" s="110"/>
      <c r="E49" s="110"/>
      <c r="F49" s="110"/>
      <c r="G49" s="110"/>
      <c r="H49" s="110"/>
      <c r="I49" s="110"/>
      <c r="J49" s="110"/>
      <c r="K49" s="110"/>
      <c r="L49" s="110"/>
      <c r="M49" s="110"/>
      <c r="N49" s="110"/>
      <c r="O49" s="110"/>
      <c r="P49" s="110"/>
      <c r="Q49" s="110"/>
      <c r="R49" s="110"/>
      <c r="S49" s="110"/>
      <c r="T49" s="110"/>
      <c r="U49" s="110"/>
    </row>
    <row r="50" spans="1:21" ht="12.75" customHeight="1" x14ac:dyDescent="0.25">
      <c r="A50" s="110"/>
      <c r="B50" s="110"/>
      <c r="C50" s="110"/>
      <c r="D50" s="110"/>
      <c r="E50" s="110"/>
      <c r="F50" s="110"/>
      <c r="G50" s="110"/>
      <c r="H50" s="110"/>
      <c r="I50" s="110"/>
      <c r="J50" s="110"/>
      <c r="K50" s="110"/>
      <c r="L50" s="110"/>
      <c r="M50" s="110"/>
      <c r="N50" s="110"/>
      <c r="O50" s="110"/>
      <c r="P50" s="110"/>
      <c r="Q50" s="110"/>
      <c r="R50" s="110"/>
      <c r="S50" s="110"/>
      <c r="T50" s="110"/>
      <c r="U50" s="110"/>
    </row>
    <row r="51" spans="1:21" ht="12.75" customHeight="1" x14ac:dyDescent="0.25">
      <c r="A51" s="110"/>
      <c r="B51" s="110"/>
      <c r="C51" s="110"/>
      <c r="D51" s="110"/>
      <c r="E51" s="110"/>
      <c r="F51" s="110"/>
      <c r="G51" s="110"/>
      <c r="H51" s="110"/>
      <c r="I51" s="110"/>
      <c r="J51" s="110"/>
      <c r="K51" s="110"/>
      <c r="L51" s="110"/>
      <c r="M51" s="110"/>
      <c r="N51" s="110"/>
      <c r="O51" s="110"/>
      <c r="P51" s="110"/>
      <c r="Q51" s="110"/>
      <c r="R51" s="110"/>
      <c r="S51" s="110"/>
      <c r="T51" s="110"/>
      <c r="U51" s="110"/>
    </row>
    <row r="52" spans="1:21" ht="12.75" customHeight="1" x14ac:dyDescent="0.25">
      <c r="A52" s="110"/>
      <c r="B52" s="110"/>
      <c r="C52" s="110"/>
      <c r="D52" s="110"/>
      <c r="E52" s="110"/>
      <c r="F52" s="110"/>
      <c r="G52" s="110"/>
      <c r="H52" s="110"/>
      <c r="I52" s="110"/>
      <c r="J52" s="110"/>
      <c r="K52" s="110"/>
      <c r="L52" s="110"/>
      <c r="M52" s="110"/>
      <c r="N52" s="110"/>
      <c r="O52" s="110"/>
      <c r="P52" s="110"/>
      <c r="Q52" s="110"/>
      <c r="R52" s="110"/>
      <c r="S52" s="110"/>
      <c r="T52" s="110"/>
      <c r="U52" s="110"/>
    </row>
    <row r="53" spans="1:21" ht="12.75" customHeight="1" x14ac:dyDescent="0.25">
      <c r="A53" s="110"/>
      <c r="B53" s="110"/>
      <c r="C53" s="110"/>
      <c r="D53" s="110"/>
      <c r="E53" s="110"/>
      <c r="F53" s="110"/>
      <c r="G53" s="110"/>
      <c r="H53" s="110"/>
      <c r="I53" s="110"/>
      <c r="J53" s="110"/>
      <c r="K53" s="110"/>
      <c r="L53" s="110"/>
      <c r="M53" s="110"/>
      <c r="N53" s="110"/>
      <c r="O53" s="110"/>
      <c r="P53" s="110"/>
      <c r="Q53" s="110"/>
      <c r="R53" s="110"/>
      <c r="S53" s="110"/>
      <c r="T53" s="110"/>
      <c r="U53" s="110"/>
    </row>
    <row r="54" spans="1:21" ht="12.75" customHeight="1" x14ac:dyDescent="0.25">
      <c r="A54" s="110"/>
      <c r="B54" s="110"/>
      <c r="C54" s="110"/>
      <c r="D54" s="110"/>
      <c r="E54" s="110"/>
      <c r="F54" s="110"/>
      <c r="G54" s="110"/>
      <c r="H54" s="110"/>
      <c r="I54" s="110"/>
      <c r="J54" s="110"/>
      <c r="K54" s="110"/>
      <c r="L54" s="110"/>
      <c r="M54" s="110"/>
      <c r="N54" s="110"/>
      <c r="O54" s="110"/>
      <c r="P54" s="110"/>
      <c r="Q54" s="110"/>
      <c r="R54" s="110"/>
      <c r="S54" s="110"/>
      <c r="T54" s="110"/>
      <c r="U54" s="110"/>
    </row>
    <row r="55" spans="1:21" ht="12.75" customHeight="1" x14ac:dyDescent="0.25">
      <c r="A55" s="110"/>
      <c r="B55" s="110"/>
      <c r="C55" s="110"/>
      <c r="D55" s="110"/>
      <c r="E55" s="110"/>
      <c r="F55" s="110"/>
      <c r="G55" s="110"/>
      <c r="H55" s="110"/>
      <c r="I55" s="110"/>
      <c r="J55" s="110"/>
      <c r="K55" s="110"/>
      <c r="L55" s="110"/>
      <c r="M55" s="110"/>
      <c r="N55" s="110"/>
      <c r="O55" s="110"/>
      <c r="P55" s="110"/>
      <c r="Q55" s="110"/>
      <c r="R55" s="110"/>
      <c r="S55" s="110"/>
      <c r="T55" s="110"/>
      <c r="U55" s="110"/>
    </row>
    <row r="56" spans="1:21" ht="12.75" customHeight="1" x14ac:dyDescent="0.25">
      <c r="A56" s="110"/>
      <c r="B56" s="110"/>
      <c r="C56" s="110"/>
      <c r="D56" s="110"/>
      <c r="E56" s="110"/>
      <c r="F56" s="110"/>
      <c r="G56" s="110"/>
      <c r="H56" s="110"/>
      <c r="I56" s="110"/>
      <c r="J56" s="110"/>
      <c r="K56" s="110"/>
      <c r="L56" s="110"/>
      <c r="M56" s="110"/>
      <c r="N56" s="110"/>
      <c r="O56" s="110"/>
      <c r="P56" s="110"/>
      <c r="Q56" s="110"/>
      <c r="R56" s="110"/>
      <c r="S56" s="110"/>
      <c r="T56" s="110"/>
      <c r="U56" s="110"/>
    </row>
    <row r="57" spans="1:21" ht="12.75" customHeight="1" x14ac:dyDescent="0.25">
      <c r="A57" s="110"/>
      <c r="B57" s="110"/>
      <c r="C57" s="110"/>
      <c r="D57" s="110"/>
      <c r="E57" s="110"/>
      <c r="F57" s="110"/>
      <c r="G57" s="110"/>
      <c r="H57" s="110"/>
      <c r="I57" s="110"/>
      <c r="J57" s="110"/>
      <c r="K57" s="110"/>
      <c r="L57" s="110"/>
      <c r="M57" s="110"/>
      <c r="N57" s="110"/>
      <c r="O57" s="110"/>
      <c r="P57" s="110"/>
      <c r="Q57" s="110"/>
      <c r="R57" s="110"/>
      <c r="S57" s="110"/>
      <c r="T57" s="110"/>
      <c r="U57" s="110"/>
    </row>
    <row r="58" spans="1:21" ht="12.75" customHeight="1" x14ac:dyDescent="0.25">
      <c r="A58" s="110"/>
      <c r="B58" s="110"/>
      <c r="C58" s="110"/>
      <c r="D58" s="110"/>
      <c r="E58" s="110"/>
      <c r="F58" s="110"/>
      <c r="G58" s="110"/>
      <c r="H58" s="110"/>
      <c r="I58" s="110"/>
      <c r="J58" s="110"/>
      <c r="K58" s="110"/>
      <c r="L58" s="110"/>
      <c r="M58" s="110"/>
      <c r="N58" s="110"/>
      <c r="O58" s="110"/>
      <c r="P58" s="110"/>
      <c r="Q58" s="110"/>
      <c r="R58" s="110"/>
      <c r="S58" s="110"/>
      <c r="T58" s="110"/>
      <c r="U58" s="110"/>
    </row>
    <row r="59" spans="1:21" ht="12.75" customHeight="1" x14ac:dyDescent="0.25">
      <c r="A59" s="110"/>
      <c r="B59" s="110"/>
      <c r="C59" s="110"/>
      <c r="D59" s="110"/>
      <c r="E59" s="110"/>
      <c r="F59" s="110"/>
      <c r="G59" s="110"/>
      <c r="H59" s="110"/>
      <c r="I59" s="110"/>
      <c r="J59" s="110"/>
      <c r="K59" s="110"/>
      <c r="L59" s="110"/>
      <c r="M59" s="110"/>
      <c r="N59" s="110"/>
      <c r="O59" s="110"/>
      <c r="P59" s="110"/>
      <c r="Q59" s="110"/>
      <c r="R59" s="110"/>
      <c r="S59" s="110"/>
      <c r="T59" s="110"/>
      <c r="U59" s="110"/>
    </row>
    <row r="60" spans="1:21" ht="12.75" customHeight="1" x14ac:dyDescent="0.25">
      <c r="A60" s="110"/>
      <c r="B60" s="110"/>
      <c r="C60" s="110"/>
      <c r="D60" s="110"/>
      <c r="E60" s="110"/>
      <c r="F60" s="110"/>
      <c r="G60" s="110"/>
      <c r="H60" s="110"/>
      <c r="I60" s="110"/>
      <c r="J60" s="110"/>
      <c r="K60" s="110"/>
      <c r="L60" s="110"/>
      <c r="M60" s="110"/>
      <c r="N60" s="110"/>
      <c r="O60" s="110"/>
      <c r="P60" s="110"/>
      <c r="Q60" s="110"/>
      <c r="R60" s="110"/>
      <c r="S60" s="110"/>
      <c r="T60" s="110"/>
      <c r="U60" s="110"/>
    </row>
    <row r="61" spans="1:21" ht="12.75" customHeight="1" x14ac:dyDescent="0.25">
      <c r="A61" s="110"/>
      <c r="B61" s="110"/>
      <c r="C61" s="110"/>
      <c r="D61" s="110"/>
      <c r="E61" s="110"/>
      <c r="F61" s="110"/>
      <c r="G61" s="110"/>
      <c r="H61" s="110"/>
      <c r="I61" s="110"/>
      <c r="J61" s="110"/>
      <c r="K61" s="110"/>
      <c r="L61" s="110"/>
      <c r="M61" s="110"/>
      <c r="N61" s="110"/>
      <c r="O61" s="110"/>
      <c r="P61" s="110"/>
      <c r="Q61" s="110"/>
      <c r="R61" s="110"/>
      <c r="S61" s="110"/>
      <c r="T61" s="110"/>
      <c r="U61" s="110"/>
    </row>
    <row r="62" spans="1:21" ht="12.75" customHeight="1" x14ac:dyDescent="0.25">
      <c r="A62" s="110"/>
      <c r="B62" s="110"/>
      <c r="C62" s="110"/>
      <c r="D62" s="110"/>
      <c r="E62" s="110"/>
      <c r="F62" s="110"/>
      <c r="G62" s="110"/>
      <c r="H62" s="110"/>
      <c r="I62" s="110"/>
      <c r="J62" s="110"/>
      <c r="K62" s="110"/>
      <c r="L62" s="110"/>
      <c r="M62" s="110"/>
      <c r="N62" s="110"/>
      <c r="O62" s="110"/>
      <c r="P62" s="110"/>
      <c r="Q62" s="110"/>
      <c r="R62" s="110"/>
      <c r="S62" s="110"/>
      <c r="T62" s="110"/>
      <c r="U62" s="110"/>
    </row>
    <row r="63" spans="1:21" ht="12.75" customHeight="1" x14ac:dyDescent="0.25">
      <c r="A63" s="110"/>
      <c r="B63" s="110"/>
      <c r="C63" s="110"/>
      <c r="D63" s="110"/>
      <c r="E63" s="110"/>
      <c r="F63" s="110"/>
      <c r="G63" s="110"/>
      <c r="H63" s="110"/>
      <c r="I63" s="110"/>
      <c r="J63" s="110"/>
      <c r="K63" s="110"/>
      <c r="L63" s="110"/>
      <c r="M63" s="110"/>
      <c r="N63" s="110"/>
      <c r="O63" s="110"/>
      <c r="P63" s="110"/>
      <c r="Q63" s="110"/>
      <c r="R63" s="110"/>
      <c r="S63" s="110"/>
      <c r="T63" s="110"/>
      <c r="U63" s="110"/>
    </row>
    <row r="64" spans="1:21" ht="12.75" customHeight="1" x14ac:dyDescent="0.25">
      <c r="A64" s="110"/>
      <c r="B64" s="110"/>
      <c r="C64" s="110"/>
      <c r="D64" s="110"/>
      <c r="E64" s="110"/>
      <c r="F64" s="110"/>
      <c r="G64" s="110"/>
      <c r="H64" s="110"/>
      <c r="I64" s="110"/>
      <c r="J64" s="110"/>
      <c r="K64" s="110"/>
      <c r="L64" s="110"/>
      <c r="M64" s="110"/>
      <c r="N64" s="110"/>
      <c r="O64" s="110"/>
      <c r="P64" s="110"/>
      <c r="Q64" s="110"/>
      <c r="R64" s="110"/>
      <c r="S64" s="110"/>
      <c r="T64" s="110"/>
      <c r="U64" s="110"/>
    </row>
    <row r="65" spans="1:21" ht="12.75" customHeight="1" x14ac:dyDescent="0.25">
      <c r="A65" s="110"/>
      <c r="B65" s="110"/>
      <c r="C65" s="110"/>
      <c r="D65" s="110"/>
      <c r="E65" s="110"/>
      <c r="F65" s="110"/>
      <c r="G65" s="110"/>
      <c r="H65" s="110"/>
      <c r="I65" s="110"/>
      <c r="J65" s="110"/>
      <c r="K65" s="110"/>
      <c r="L65" s="110"/>
      <c r="M65" s="110"/>
      <c r="N65" s="110"/>
      <c r="O65" s="110"/>
      <c r="P65" s="110"/>
      <c r="Q65" s="110"/>
      <c r="R65" s="110"/>
      <c r="S65" s="110"/>
      <c r="T65" s="110"/>
      <c r="U65" s="110"/>
    </row>
    <row r="66" spans="1:21" ht="12.75" customHeight="1" x14ac:dyDescent="0.25">
      <c r="A66" s="110"/>
      <c r="B66" s="110"/>
      <c r="C66" s="110"/>
      <c r="D66" s="110"/>
      <c r="E66" s="110"/>
      <c r="F66" s="110"/>
      <c r="G66" s="110"/>
      <c r="H66" s="110"/>
      <c r="I66" s="110"/>
      <c r="J66" s="110"/>
      <c r="K66" s="110"/>
      <c r="L66" s="110"/>
      <c r="M66" s="110"/>
      <c r="N66" s="110"/>
      <c r="O66" s="110"/>
      <c r="P66" s="110"/>
      <c r="Q66" s="110"/>
      <c r="R66" s="110"/>
      <c r="S66" s="110"/>
      <c r="T66" s="110"/>
      <c r="U66" s="110"/>
    </row>
    <row r="67" spans="1:21" ht="12.75" customHeight="1" x14ac:dyDescent="0.25">
      <c r="A67" s="110"/>
      <c r="B67" s="110"/>
      <c r="C67" s="110"/>
      <c r="D67" s="110"/>
      <c r="E67" s="110"/>
      <c r="F67" s="110"/>
      <c r="G67" s="110"/>
      <c r="H67" s="110"/>
      <c r="I67" s="110"/>
      <c r="J67" s="110"/>
      <c r="K67" s="110"/>
      <c r="L67" s="110"/>
      <c r="M67" s="110"/>
      <c r="N67" s="110"/>
      <c r="O67" s="110"/>
      <c r="P67" s="110"/>
      <c r="Q67" s="110"/>
      <c r="R67" s="110"/>
      <c r="S67" s="110"/>
      <c r="T67" s="110"/>
      <c r="U67" s="110"/>
    </row>
    <row r="68" spans="1:21" ht="12.75" customHeight="1" x14ac:dyDescent="0.25">
      <c r="A68" s="110"/>
      <c r="B68" s="110"/>
      <c r="C68" s="110"/>
      <c r="D68" s="110"/>
      <c r="E68" s="110"/>
      <c r="F68" s="110"/>
      <c r="G68" s="110"/>
      <c r="H68" s="110"/>
      <c r="I68" s="110"/>
      <c r="J68" s="110"/>
      <c r="K68" s="110"/>
      <c r="L68" s="110"/>
      <c r="M68" s="110"/>
      <c r="N68" s="110"/>
      <c r="O68" s="110"/>
      <c r="P68" s="110"/>
      <c r="Q68" s="110"/>
      <c r="R68" s="110"/>
      <c r="S68" s="110"/>
      <c r="T68" s="110"/>
      <c r="U68" s="110"/>
    </row>
    <row r="69" spans="1:21" ht="12.75" customHeight="1" x14ac:dyDescent="0.25">
      <c r="A69" s="110"/>
      <c r="B69" s="110"/>
      <c r="C69" s="110"/>
      <c r="D69" s="110"/>
      <c r="E69" s="110"/>
      <c r="F69" s="110"/>
      <c r="G69" s="110"/>
      <c r="H69" s="110"/>
      <c r="I69" s="110"/>
      <c r="J69" s="110"/>
      <c r="K69" s="110"/>
      <c r="L69" s="110"/>
      <c r="M69" s="110"/>
      <c r="N69" s="110"/>
      <c r="O69" s="110"/>
      <c r="P69" s="110"/>
      <c r="Q69" s="110"/>
      <c r="R69" s="110"/>
      <c r="S69" s="110"/>
      <c r="T69" s="110"/>
      <c r="U69" s="110"/>
    </row>
    <row r="70" spans="1:21" ht="12.75" customHeight="1" x14ac:dyDescent="0.25">
      <c r="A70" s="110"/>
      <c r="B70" s="110"/>
      <c r="C70" s="110"/>
      <c r="D70" s="110"/>
      <c r="E70" s="110"/>
      <c r="F70" s="110"/>
      <c r="G70" s="110"/>
      <c r="H70" s="110"/>
      <c r="I70" s="110"/>
      <c r="J70" s="110"/>
      <c r="K70" s="110"/>
      <c r="L70" s="110"/>
      <c r="M70" s="110"/>
      <c r="N70" s="110"/>
      <c r="O70" s="110"/>
      <c r="P70" s="110"/>
      <c r="Q70" s="110"/>
      <c r="R70" s="110"/>
      <c r="S70" s="110"/>
      <c r="T70" s="110"/>
      <c r="U70" s="110"/>
    </row>
    <row r="71" spans="1:21" ht="12.75" customHeight="1" x14ac:dyDescent="0.25">
      <c r="A71" s="110"/>
      <c r="B71" s="110"/>
      <c r="C71" s="110"/>
      <c r="D71" s="110"/>
      <c r="E71" s="110"/>
      <c r="F71" s="110"/>
      <c r="G71" s="110"/>
      <c r="H71" s="110"/>
      <c r="I71" s="110"/>
      <c r="J71" s="110"/>
      <c r="K71" s="110"/>
      <c r="L71" s="110"/>
      <c r="M71" s="110"/>
      <c r="N71" s="110"/>
      <c r="O71" s="110"/>
      <c r="P71" s="110"/>
      <c r="Q71" s="110"/>
      <c r="R71" s="110"/>
      <c r="S71" s="110"/>
      <c r="T71" s="110"/>
      <c r="U71" s="110"/>
    </row>
    <row r="72" spans="1:21" ht="12.75" customHeight="1" x14ac:dyDescent="0.25">
      <c r="A72" s="110"/>
      <c r="B72" s="110"/>
      <c r="C72" s="110"/>
      <c r="D72" s="110"/>
      <c r="E72" s="110"/>
      <c r="F72" s="110"/>
      <c r="G72" s="110"/>
      <c r="H72" s="110"/>
      <c r="I72" s="110"/>
      <c r="J72" s="110"/>
      <c r="K72" s="110"/>
      <c r="L72" s="110"/>
      <c r="M72" s="110"/>
      <c r="N72" s="110"/>
      <c r="O72" s="110"/>
      <c r="P72" s="110"/>
      <c r="Q72" s="110"/>
      <c r="R72" s="110"/>
      <c r="S72" s="110"/>
      <c r="T72" s="110"/>
      <c r="U72" s="110"/>
    </row>
    <row r="73" spans="1:21" ht="12.75" customHeight="1" x14ac:dyDescent="0.25">
      <c r="A73" s="110"/>
      <c r="B73" s="110"/>
      <c r="C73" s="110"/>
      <c r="D73" s="110"/>
      <c r="E73" s="110"/>
      <c r="F73" s="110"/>
      <c r="G73" s="110"/>
      <c r="H73" s="110"/>
      <c r="I73" s="110"/>
      <c r="J73" s="110"/>
      <c r="K73" s="110"/>
      <c r="L73" s="110"/>
      <c r="M73" s="110"/>
      <c r="N73" s="110"/>
      <c r="O73" s="110"/>
      <c r="P73" s="110"/>
      <c r="Q73" s="110"/>
      <c r="R73" s="110"/>
      <c r="S73" s="110"/>
      <c r="T73" s="110"/>
      <c r="U73" s="110"/>
    </row>
    <row r="74" spans="1:21" ht="12.75" customHeight="1" x14ac:dyDescent="0.25">
      <c r="A74" s="110"/>
      <c r="B74" s="110"/>
      <c r="C74" s="110"/>
      <c r="D74" s="110"/>
      <c r="E74" s="110"/>
      <c r="F74" s="110"/>
      <c r="G74" s="110"/>
      <c r="H74" s="110"/>
      <c r="I74" s="110"/>
      <c r="J74" s="110"/>
      <c r="K74" s="110"/>
      <c r="L74" s="110"/>
      <c r="M74" s="110"/>
      <c r="N74" s="110"/>
      <c r="O74" s="110"/>
      <c r="P74" s="110"/>
      <c r="Q74" s="110"/>
      <c r="R74" s="110"/>
      <c r="S74" s="110"/>
      <c r="T74" s="110"/>
      <c r="U74" s="110"/>
    </row>
    <row r="75" spans="1:21" ht="12.75" customHeight="1" x14ac:dyDescent="0.25">
      <c r="A75" s="110"/>
      <c r="B75" s="110"/>
      <c r="C75" s="110"/>
      <c r="D75" s="110"/>
      <c r="E75" s="110"/>
      <c r="F75" s="110"/>
      <c r="G75" s="110"/>
      <c r="H75" s="110"/>
      <c r="I75" s="110"/>
      <c r="J75" s="110"/>
      <c r="K75" s="110"/>
      <c r="L75" s="110"/>
      <c r="M75" s="110"/>
      <c r="N75" s="110"/>
      <c r="O75" s="110"/>
      <c r="P75" s="110"/>
      <c r="Q75" s="110"/>
      <c r="R75" s="110"/>
      <c r="S75" s="110"/>
      <c r="T75" s="110"/>
      <c r="U75" s="110"/>
    </row>
    <row r="76" spans="1:21" ht="12.75" customHeight="1" x14ac:dyDescent="0.25">
      <c r="A76" s="110"/>
      <c r="B76" s="110"/>
      <c r="C76" s="110"/>
      <c r="D76" s="110"/>
      <c r="E76" s="110"/>
      <c r="F76" s="110"/>
      <c r="G76" s="110"/>
      <c r="H76" s="110"/>
      <c r="I76" s="110"/>
      <c r="J76" s="110"/>
      <c r="K76" s="110"/>
      <c r="L76" s="110"/>
      <c r="M76" s="110"/>
      <c r="N76" s="110"/>
      <c r="O76" s="110"/>
      <c r="P76" s="110"/>
      <c r="Q76" s="110"/>
      <c r="R76" s="110"/>
      <c r="S76" s="110"/>
      <c r="T76" s="110"/>
      <c r="U76" s="110"/>
    </row>
    <row r="77" spans="1:21" ht="12.75" customHeight="1" x14ac:dyDescent="0.25">
      <c r="A77" s="110"/>
      <c r="B77" s="110"/>
      <c r="C77" s="110"/>
      <c r="D77" s="110"/>
      <c r="E77" s="110"/>
      <c r="F77" s="110"/>
      <c r="G77" s="110"/>
      <c r="H77" s="110"/>
      <c r="I77" s="110"/>
      <c r="J77" s="110"/>
      <c r="K77" s="110"/>
      <c r="L77" s="110"/>
      <c r="M77" s="110"/>
      <c r="N77" s="110"/>
      <c r="O77" s="110"/>
      <c r="P77" s="110"/>
      <c r="Q77" s="110"/>
      <c r="R77" s="110"/>
      <c r="S77" s="110"/>
      <c r="T77" s="110"/>
      <c r="U77" s="110"/>
    </row>
    <row r="78" spans="1:21" ht="12.75" customHeight="1" x14ac:dyDescent="0.25">
      <c r="A78" s="110"/>
      <c r="B78" s="110"/>
      <c r="C78" s="110"/>
      <c r="D78" s="110"/>
      <c r="E78" s="110"/>
      <c r="F78" s="110"/>
      <c r="G78" s="110"/>
      <c r="H78" s="110"/>
      <c r="I78" s="110"/>
      <c r="J78" s="110"/>
      <c r="K78" s="110"/>
      <c r="L78" s="110"/>
      <c r="M78" s="110"/>
      <c r="N78" s="110"/>
      <c r="O78" s="110"/>
      <c r="P78" s="110"/>
      <c r="Q78" s="110"/>
      <c r="R78" s="110"/>
      <c r="S78" s="110"/>
      <c r="T78" s="110"/>
      <c r="U78" s="110"/>
    </row>
    <row r="79" spans="1:21" ht="12.75" customHeight="1" x14ac:dyDescent="0.25">
      <c r="A79" s="110"/>
      <c r="B79" s="110"/>
      <c r="C79" s="110"/>
      <c r="D79" s="110"/>
      <c r="E79" s="110"/>
      <c r="F79" s="110"/>
      <c r="G79" s="110"/>
      <c r="H79" s="110"/>
      <c r="I79" s="110"/>
      <c r="J79" s="110"/>
      <c r="K79" s="110"/>
      <c r="L79" s="110"/>
      <c r="M79" s="110"/>
      <c r="N79" s="110"/>
      <c r="O79" s="110"/>
      <c r="P79" s="110"/>
      <c r="Q79" s="110"/>
      <c r="R79" s="110"/>
      <c r="S79" s="110"/>
      <c r="T79" s="110"/>
      <c r="U79" s="110"/>
    </row>
    <row r="80" spans="1:21" ht="12.75" customHeight="1" x14ac:dyDescent="0.25">
      <c r="A80" s="110"/>
      <c r="B80" s="110"/>
      <c r="C80" s="110"/>
      <c r="D80" s="110"/>
      <c r="E80" s="110"/>
      <c r="F80" s="110"/>
      <c r="G80" s="110"/>
      <c r="H80" s="110"/>
      <c r="I80" s="110"/>
      <c r="J80" s="110"/>
      <c r="K80" s="110"/>
      <c r="L80" s="110"/>
      <c r="M80" s="110"/>
      <c r="N80" s="110"/>
      <c r="O80" s="110"/>
      <c r="P80" s="110"/>
      <c r="Q80" s="110"/>
      <c r="R80" s="110"/>
      <c r="S80" s="110"/>
      <c r="T80" s="110"/>
      <c r="U80" s="110"/>
    </row>
    <row r="81" spans="1:21" ht="12.75" customHeight="1" x14ac:dyDescent="0.25">
      <c r="A81" s="110"/>
      <c r="B81" s="110"/>
      <c r="C81" s="110"/>
      <c r="D81" s="110"/>
      <c r="E81" s="110"/>
      <c r="F81" s="110"/>
      <c r="G81" s="110"/>
      <c r="H81" s="110"/>
      <c r="I81" s="110"/>
      <c r="J81" s="110"/>
      <c r="K81" s="110"/>
      <c r="L81" s="110"/>
      <c r="M81" s="110"/>
      <c r="N81" s="110"/>
      <c r="O81" s="110"/>
      <c r="P81" s="110"/>
      <c r="Q81" s="110"/>
      <c r="R81" s="110"/>
      <c r="S81" s="110"/>
      <c r="T81" s="110"/>
      <c r="U81" s="110"/>
    </row>
    <row r="82" spans="1:21" ht="12.75" customHeight="1" x14ac:dyDescent="0.25">
      <c r="A82" s="110"/>
      <c r="B82" s="110"/>
      <c r="C82" s="110"/>
      <c r="D82" s="110"/>
      <c r="E82" s="110"/>
      <c r="F82" s="110"/>
      <c r="G82" s="110"/>
      <c r="H82" s="110"/>
      <c r="I82" s="110"/>
      <c r="J82" s="110"/>
      <c r="K82" s="110"/>
      <c r="L82" s="110"/>
      <c r="M82" s="110"/>
      <c r="N82" s="110"/>
      <c r="O82" s="110"/>
      <c r="P82" s="110"/>
      <c r="Q82" s="110"/>
      <c r="R82" s="110"/>
      <c r="S82" s="110"/>
      <c r="T82" s="110"/>
      <c r="U82" s="110"/>
    </row>
    <row r="83" spans="1:21" ht="12.75" customHeight="1" x14ac:dyDescent="0.25">
      <c r="A83" s="110"/>
      <c r="B83" s="110"/>
      <c r="C83" s="110"/>
      <c r="D83" s="110"/>
      <c r="E83" s="110"/>
      <c r="F83" s="110"/>
      <c r="G83" s="110"/>
      <c r="H83" s="110"/>
      <c r="I83" s="110"/>
      <c r="J83" s="110"/>
      <c r="K83" s="110"/>
      <c r="L83" s="110"/>
      <c r="M83" s="110"/>
      <c r="N83" s="110"/>
      <c r="O83" s="110"/>
      <c r="P83" s="110"/>
      <c r="Q83" s="110"/>
      <c r="R83" s="110"/>
      <c r="S83" s="110"/>
      <c r="T83" s="110"/>
      <c r="U83" s="110"/>
    </row>
    <row r="84" spans="1:21" ht="12.75" customHeight="1" x14ac:dyDescent="0.25">
      <c r="A84" s="110"/>
      <c r="B84" s="110"/>
      <c r="C84" s="110"/>
      <c r="D84" s="110"/>
      <c r="E84" s="110"/>
      <c r="F84" s="110"/>
      <c r="G84" s="110"/>
      <c r="H84" s="110"/>
      <c r="I84" s="110"/>
      <c r="J84" s="110"/>
      <c r="K84" s="110"/>
      <c r="L84" s="110"/>
      <c r="M84" s="110"/>
      <c r="N84" s="110"/>
      <c r="O84" s="110"/>
      <c r="P84" s="110"/>
      <c r="Q84" s="110"/>
      <c r="R84" s="110"/>
      <c r="S84" s="110"/>
      <c r="T84" s="110"/>
      <c r="U84" s="110"/>
    </row>
    <row r="85" spans="1:21" ht="12.75" customHeight="1" x14ac:dyDescent="0.25">
      <c r="A85" s="110"/>
      <c r="B85" s="110"/>
      <c r="C85" s="110"/>
      <c r="D85" s="110"/>
      <c r="E85" s="110"/>
      <c r="F85" s="110"/>
      <c r="G85" s="110"/>
      <c r="H85" s="110"/>
      <c r="I85" s="110"/>
      <c r="J85" s="110"/>
      <c r="K85" s="110"/>
      <c r="L85" s="110"/>
      <c r="M85" s="110"/>
      <c r="N85" s="110"/>
      <c r="O85" s="110"/>
      <c r="P85" s="110"/>
      <c r="Q85" s="110"/>
      <c r="R85" s="110"/>
      <c r="S85" s="110"/>
      <c r="T85" s="110"/>
      <c r="U85" s="110"/>
    </row>
    <row r="86" spans="1:21" ht="12.75" customHeight="1" x14ac:dyDescent="0.25">
      <c r="A86" s="110"/>
      <c r="B86" s="110"/>
      <c r="C86" s="110"/>
      <c r="D86" s="110"/>
      <c r="E86" s="110"/>
      <c r="F86" s="110"/>
      <c r="G86" s="110"/>
      <c r="H86" s="110"/>
      <c r="I86" s="110"/>
      <c r="J86" s="110"/>
      <c r="K86" s="110"/>
      <c r="L86" s="110"/>
      <c r="M86" s="110"/>
      <c r="N86" s="110"/>
      <c r="O86" s="110"/>
      <c r="P86" s="110"/>
      <c r="Q86" s="110"/>
      <c r="R86" s="110"/>
      <c r="S86" s="110"/>
      <c r="T86" s="110"/>
      <c r="U86" s="110"/>
    </row>
    <row r="87" spans="1:21" ht="12.75" customHeight="1" x14ac:dyDescent="0.25">
      <c r="A87" s="110"/>
      <c r="B87" s="110"/>
      <c r="C87" s="110"/>
      <c r="D87" s="110"/>
      <c r="E87" s="110"/>
      <c r="F87" s="110"/>
      <c r="G87" s="110"/>
      <c r="H87" s="110"/>
      <c r="I87" s="110"/>
      <c r="J87" s="110"/>
      <c r="K87" s="110"/>
      <c r="L87" s="110"/>
      <c r="M87" s="110"/>
      <c r="N87" s="110"/>
      <c r="O87" s="110"/>
      <c r="P87" s="110"/>
      <c r="Q87" s="110"/>
      <c r="R87" s="110"/>
      <c r="S87" s="110"/>
      <c r="T87" s="110"/>
      <c r="U87" s="110"/>
    </row>
    <row r="88" spans="1:21" ht="12.75" customHeight="1" x14ac:dyDescent="0.25">
      <c r="A88" s="110"/>
      <c r="B88" s="110"/>
      <c r="C88" s="110"/>
      <c r="D88" s="110"/>
      <c r="E88" s="110"/>
      <c r="F88" s="110"/>
      <c r="G88" s="110"/>
      <c r="H88" s="110"/>
      <c r="I88" s="110"/>
      <c r="J88" s="110"/>
      <c r="K88" s="110"/>
      <c r="L88" s="110"/>
      <c r="M88" s="110"/>
      <c r="N88" s="110"/>
      <c r="O88" s="110"/>
      <c r="P88" s="110"/>
      <c r="Q88" s="110"/>
      <c r="R88" s="110"/>
      <c r="S88" s="110"/>
      <c r="T88" s="110"/>
      <c r="U88" s="110"/>
    </row>
    <row r="89" spans="1:21" ht="12.75" customHeight="1" x14ac:dyDescent="0.25">
      <c r="A89" s="110"/>
      <c r="B89" s="110"/>
      <c r="C89" s="110"/>
      <c r="D89" s="110"/>
      <c r="E89" s="110"/>
      <c r="F89" s="110"/>
      <c r="G89" s="110"/>
      <c r="H89" s="110"/>
      <c r="I89" s="110"/>
      <c r="J89" s="110"/>
      <c r="K89" s="110"/>
      <c r="L89" s="110"/>
      <c r="M89" s="110"/>
      <c r="N89" s="110"/>
      <c r="O89" s="110"/>
      <c r="P89" s="110"/>
      <c r="Q89" s="110"/>
      <c r="R89" s="110"/>
      <c r="S89" s="110"/>
      <c r="T89" s="110"/>
      <c r="U89" s="110"/>
    </row>
    <row r="90" spans="1:21" ht="12.75" customHeight="1" x14ac:dyDescent="0.25">
      <c r="A90" s="110"/>
      <c r="B90" s="110"/>
      <c r="C90" s="110"/>
      <c r="D90" s="110"/>
      <c r="E90" s="110"/>
      <c r="F90" s="110"/>
      <c r="G90" s="110"/>
      <c r="H90" s="110"/>
      <c r="I90" s="110"/>
      <c r="J90" s="110"/>
      <c r="K90" s="110"/>
      <c r="L90" s="110"/>
      <c r="M90" s="110"/>
      <c r="N90" s="110"/>
      <c r="O90" s="110"/>
      <c r="P90" s="110"/>
      <c r="Q90" s="110"/>
      <c r="R90" s="110"/>
      <c r="S90" s="110"/>
      <c r="T90" s="110"/>
      <c r="U90" s="110"/>
    </row>
    <row r="91" spans="1:21" ht="12.75" customHeight="1" x14ac:dyDescent="0.25">
      <c r="A91" s="110"/>
      <c r="B91" s="110"/>
      <c r="C91" s="110"/>
      <c r="D91" s="110"/>
      <c r="E91" s="110"/>
      <c r="F91" s="110"/>
      <c r="G91" s="110"/>
      <c r="H91" s="110"/>
      <c r="I91" s="110"/>
      <c r="J91" s="110"/>
      <c r="K91" s="110"/>
      <c r="L91" s="110"/>
      <c r="M91" s="110"/>
      <c r="N91" s="110"/>
      <c r="O91" s="110"/>
      <c r="P91" s="110"/>
      <c r="Q91" s="110"/>
      <c r="R91" s="110"/>
      <c r="S91" s="110"/>
      <c r="T91" s="110"/>
      <c r="U91" s="110"/>
    </row>
    <row r="92" spans="1:21" ht="12.75" customHeight="1" x14ac:dyDescent="0.25">
      <c r="A92" s="110"/>
      <c r="B92" s="110"/>
      <c r="C92" s="110"/>
      <c r="D92" s="110"/>
      <c r="E92" s="110"/>
      <c r="F92" s="110"/>
      <c r="G92" s="110"/>
      <c r="H92" s="110"/>
      <c r="I92" s="110"/>
      <c r="J92" s="110"/>
      <c r="K92" s="110"/>
      <c r="L92" s="110"/>
      <c r="M92" s="110"/>
      <c r="N92" s="110"/>
      <c r="O92" s="110"/>
      <c r="P92" s="110"/>
      <c r="Q92" s="110"/>
      <c r="R92" s="110"/>
      <c r="S92" s="110"/>
      <c r="T92" s="110"/>
      <c r="U92" s="110"/>
    </row>
    <row r="93" spans="1:21" ht="12.75" customHeight="1" x14ac:dyDescent="0.25">
      <c r="A93" s="110"/>
      <c r="B93" s="110"/>
      <c r="C93" s="110"/>
      <c r="D93" s="110"/>
      <c r="E93" s="110"/>
      <c r="F93" s="110"/>
      <c r="G93" s="110"/>
      <c r="H93" s="110"/>
      <c r="I93" s="110"/>
      <c r="J93" s="110"/>
      <c r="K93" s="110"/>
      <c r="L93" s="110"/>
      <c r="M93" s="110"/>
      <c r="N93" s="110"/>
      <c r="O93" s="110"/>
      <c r="P93" s="110"/>
      <c r="Q93" s="110"/>
      <c r="R93" s="110"/>
      <c r="S93" s="110"/>
      <c r="T93" s="110"/>
      <c r="U93" s="110"/>
    </row>
    <row r="94" spans="1:21" ht="12.75" customHeight="1" x14ac:dyDescent="0.25">
      <c r="A94" s="110"/>
      <c r="B94" s="110"/>
      <c r="C94" s="110"/>
      <c r="D94" s="110"/>
      <c r="E94" s="110"/>
      <c r="F94" s="110"/>
      <c r="G94" s="110"/>
      <c r="H94" s="110"/>
      <c r="I94" s="110"/>
      <c r="J94" s="110"/>
      <c r="K94" s="110"/>
      <c r="L94" s="110"/>
      <c r="M94" s="110"/>
      <c r="N94" s="110"/>
      <c r="O94" s="110"/>
      <c r="P94" s="110"/>
      <c r="Q94" s="110"/>
      <c r="R94" s="110"/>
      <c r="S94" s="110"/>
      <c r="T94" s="110"/>
      <c r="U94" s="110"/>
    </row>
    <row r="95" spans="1:21" ht="12.75" customHeight="1" x14ac:dyDescent="0.25">
      <c r="A95" s="110"/>
      <c r="B95" s="110"/>
      <c r="C95" s="110"/>
      <c r="D95" s="110"/>
      <c r="E95" s="110"/>
      <c r="F95" s="110"/>
      <c r="G95" s="110"/>
      <c r="H95" s="110"/>
      <c r="I95" s="110"/>
      <c r="J95" s="110"/>
      <c r="K95" s="110"/>
      <c r="L95" s="110"/>
      <c r="M95" s="110"/>
      <c r="N95" s="110"/>
      <c r="O95" s="110"/>
      <c r="P95" s="110"/>
      <c r="Q95" s="110"/>
      <c r="R95" s="110"/>
      <c r="S95" s="110"/>
      <c r="T95" s="110"/>
      <c r="U95" s="110"/>
    </row>
    <row r="96" spans="1:21" ht="12.75" customHeight="1" x14ac:dyDescent="0.25">
      <c r="A96" s="110"/>
      <c r="B96" s="110"/>
      <c r="C96" s="110"/>
      <c r="D96" s="110"/>
      <c r="E96" s="110"/>
      <c r="F96" s="110"/>
      <c r="G96" s="110"/>
      <c r="H96" s="110"/>
      <c r="I96" s="110"/>
      <c r="J96" s="110"/>
      <c r="K96" s="110"/>
      <c r="L96" s="110"/>
      <c r="M96" s="110"/>
      <c r="N96" s="110"/>
      <c r="O96" s="110"/>
      <c r="P96" s="110"/>
      <c r="Q96" s="110"/>
      <c r="R96" s="110"/>
      <c r="S96" s="110"/>
      <c r="T96" s="110"/>
      <c r="U96" s="110"/>
    </row>
    <row r="97" spans="1:21" ht="12.75" customHeight="1" x14ac:dyDescent="0.25">
      <c r="A97" s="110"/>
      <c r="B97" s="110"/>
      <c r="C97" s="110"/>
      <c r="D97" s="110"/>
      <c r="E97" s="110"/>
      <c r="F97" s="110"/>
      <c r="G97" s="110"/>
      <c r="H97" s="110"/>
      <c r="I97" s="110"/>
      <c r="J97" s="110"/>
      <c r="K97" s="110"/>
      <c r="L97" s="110"/>
      <c r="M97" s="110"/>
      <c r="N97" s="110"/>
      <c r="O97" s="110"/>
      <c r="P97" s="110"/>
      <c r="Q97" s="110"/>
      <c r="R97" s="110"/>
      <c r="S97" s="110"/>
      <c r="T97" s="110"/>
      <c r="U97" s="110"/>
    </row>
    <row r="98" spans="1:21" ht="12.75" customHeight="1" x14ac:dyDescent="0.25">
      <c r="A98" s="110"/>
      <c r="B98" s="110"/>
      <c r="C98" s="110"/>
      <c r="D98" s="110"/>
      <c r="E98" s="110"/>
      <c r="F98" s="110"/>
      <c r="G98" s="110"/>
      <c r="H98" s="110"/>
      <c r="I98" s="110"/>
      <c r="J98" s="110"/>
      <c r="K98" s="110"/>
      <c r="L98" s="110"/>
      <c r="M98" s="110"/>
      <c r="N98" s="110"/>
      <c r="O98" s="110"/>
      <c r="P98" s="110"/>
      <c r="Q98" s="110"/>
      <c r="R98" s="110"/>
      <c r="S98" s="110"/>
      <c r="T98" s="110"/>
      <c r="U98" s="110"/>
    </row>
    <row r="99" spans="1:21" ht="12.75" customHeight="1" x14ac:dyDescent="0.25">
      <c r="A99" s="110"/>
      <c r="B99" s="110"/>
      <c r="C99" s="110"/>
      <c r="D99" s="110"/>
      <c r="E99" s="110"/>
      <c r="F99" s="110"/>
      <c r="G99" s="110"/>
      <c r="H99" s="110"/>
      <c r="I99" s="110"/>
      <c r="J99" s="110"/>
      <c r="K99" s="110"/>
      <c r="L99" s="110"/>
      <c r="M99" s="110"/>
      <c r="N99" s="110"/>
      <c r="O99" s="110"/>
      <c r="P99" s="110"/>
      <c r="Q99" s="110"/>
      <c r="R99" s="110"/>
      <c r="S99" s="110"/>
      <c r="T99" s="110"/>
      <c r="U99" s="110"/>
    </row>
    <row r="100" spans="1:21" ht="12.75" customHeight="1" x14ac:dyDescent="0.25">
      <c r="A100" s="110"/>
      <c r="B100" s="110"/>
      <c r="C100" s="110"/>
      <c r="D100" s="110"/>
      <c r="E100" s="110"/>
      <c r="F100" s="110"/>
      <c r="G100" s="110"/>
      <c r="H100" s="110"/>
      <c r="I100" s="110"/>
      <c r="J100" s="110"/>
      <c r="K100" s="110"/>
      <c r="L100" s="110"/>
      <c r="M100" s="110"/>
      <c r="N100" s="110"/>
      <c r="O100" s="110"/>
      <c r="P100" s="110"/>
      <c r="Q100" s="110"/>
      <c r="R100" s="110"/>
      <c r="S100" s="110"/>
      <c r="T100" s="110"/>
      <c r="U100" s="110"/>
    </row>
    <row r="101" spans="1:21" ht="12.75" customHeight="1" x14ac:dyDescent="0.25">
      <c r="A101" s="110"/>
      <c r="B101" s="110"/>
      <c r="C101" s="110"/>
      <c r="D101" s="110"/>
      <c r="E101" s="110"/>
      <c r="F101" s="110"/>
      <c r="G101" s="110"/>
      <c r="H101" s="110"/>
      <c r="I101" s="110"/>
      <c r="J101" s="110"/>
      <c r="K101" s="110"/>
      <c r="L101" s="110"/>
      <c r="M101" s="110"/>
      <c r="N101" s="110"/>
      <c r="O101" s="110"/>
      <c r="P101" s="110"/>
      <c r="Q101" s="110"/>
      <c r="R101" s="110"/>
      <c r="S101" s="110"/>
      <c r="T101" s="110"/>
      <c r="U101" s="110"/>
    </row>
    <row r="102" spans="1:21" ht="12.75" customHeight="1" x14ac:dyDescent="0.25">
      <c r="A102" s="110"/>
      <c r="B102" s="110"/>
      <c r="C102" s="110"/>
      <c r="D102" s="110"/>
      <c r="E102" s="110"/>
      <c r="F102" s="110"/>
      <c r="G102" s="110"/>
      <c r="H102" s="110"/>
      <c r="I102" s="110"/>
      <c r="J102" s="110"/>
      <c r="K102" s="110"/>
      <c r="L102" s="110"/>
      <c r="M102" s="110"/>
      <c r="N102" s="110"/>
      <c r="O102" s="110"/>
      <c r="P102" s="110"/>
      <c r="Q102" s="110"/>
      <c r="R102" s="110"/>
      <c r="S102" s="110"/>
      <c r="T102" s="110"/>
      <c r="U102" s="110"/>
    </row>
    <row r="103" spans="1:21" ht="12.75" customHeight="1" x14ac:dyDescent="0.25">
      <c r="A103" s="110"/>
      <c r="B103" s="110"/>
      <c r="C103" s="110"/>
      <c r="D103" s="110"/>
      <c r="E103" s="110"/>
      <c r="F103" s="110"/>
      <c r="G103" s="110"/>
      <c r="H103" s="110"/>
      <c r="I103" s="110"/>
      <c r="J103" s="110"/>
      <c r="K103" s="110"/>
      <c r="L103" s="110"/>
      <c r="M103" s="110"/>
      <c r="N103" s="110"/>
      <c r="O103" s="110"/>
      <c r="P103" s="110"/>
      <c r="Q103" s="110"/>
      <c r="R103" s="110"/>
      <c r="S103" s="110"/>
      <c r="T103" s="110"/>
      <c r="U103" s="110"/>
    </row>
    <row r="104" spans="1:21" ht="12.75" customHeight="1" x14ac:dyDescent="0.25">
      <c r="A104" s="110"/>
      <c r="B104" s="110"/>
      <c r="C104" s="110"/>
      <c r="D104" s="110"/>
      <c r="E104" s="110"/>
      <c r="F104" s="110"/>
      <c r="G104" s="110"/>
      <c r="H104" s="110"/>
      <c r="I104" s="110"/>
      <c r="J104" s="110"/>
      <c r="K104" s="110"/>
      <c r="L104" s="110"/>
      <c r="M104" s="110"/>
      <c r="N104" s="110"/>
      <c r="O104" s="110"/>
      <c r="P104" s="110"/>
      <c r="Q104" s="110"/>
      <c r="R104" s="110"/>
      <c r="S104" s="110"/>
      <c r="T104" s="110"/>
      <c r="U104" s="110"/>
    </row>
    <row r="105" spans="1:21" ht="12.75" customHeight="1" x14ac:dyDescent="0.25">
      <c r="A105" s="110"/>
      <c r="B105" s="110"/>
      <c r="C105" s="110"/>
      <c r="D105" s="110"/>
      <c r="E105" s="110"/>
      <c r="F105" s="110"/>
      <c r="G105" s="110"/>
      <c r="H105" s="110"/>
      <c r="I105" s="110"/>
      <c r="J105" s="110"/>
      <c r="K105" s="110"/>
      <c r="L105" s="110"/>
      <c r="M105" s="110"/>
      <c r="N105" s="110"/>
      <c r="O105" s="110"/>
      <c r="P105" s="110"/>
      <c r="Q105" s="110"/>
      <c r="R105" s="110"/>
      <c r="S105" s="110"/>
      <c r="T105" s="110"/>
      <c r="U105" s="110"/>
    </row>
    <row r="106" spans="1:21" ht="12.75" customHeight="1" x14ac:dyDescent="0.25">
      <c r="A106" s="110"/>
      <c r="B106" s="110"/>
      <c r="C106" s="110"/>
      <c r="D106" s="110"/>
      <c r="E106" s="110"/>
      <c r="F106" s="110"/>
      <c r="G106" s="110"/>
      <c r="H106" s="110"/>
      <c r="I106" s="110"/>
      <c r="J106" s="110"/>
      <c r="K106" s="110"/>
      <c r="L106" s="110"/>
      <c r="M106" s="110"/>
      <c r="N106" s="110"/>
      <c r="O106" s="110"/>
      <c r="P106" s="110"/>
      <c r="Q106" s="110"/>
      <c r="R106" s="110"/>
      <c r="S106" s="110"/>
      <c r="T106" s="110"/>
      <c r="U106" s="110"/>
    </row>
    <row r="107" spans="1:21" ht="12.75" customHeight="1" x14ac:dyDescent="0.25">
      <c r="A107" s="110"/>
      <c r="B107" s="110"/>
      <c r="C107" s="110"/>
      <c r="D107" s="110"/>
      <c r="E107" s="110"/>
      <c r="F107" s="110"/>
      <c r="G107" s="110"/>
      <c r="H107" s="110"/>
      <c r="I107" s="110"/>
      <c r="J107" s="110"/>
      <c r="K107" s="110"/>
      <c r="L107" s="110"/>
      <c r="M107" s="110"/>
      <c r="N107" s="110"/>
      <c r="O107" s="110"/>
      <c r="P107" s="110"/>
      <c r="Q107" s="110"/>
      <c r="R107" s="110"/>
      <c r="S107" s="110"/>
      <c r="T107" s="110"/>
      <c r="U107" s="110"/>
    </row>
    <row r="108" spans="1:21" ht="12.75" customHeight="1" x14ac:dyDescent="0.25">
      <c r="A108" s="110"/>
      <c r="B108" s="110"/>
      <c r="C108" s="110"/>
      <c r="D108" s="110"/>
      <c r="E108" s="110"/>
      <c r="F108" s="110"/>
      <c r="G108" s="110"/>
      <c r="H108" s="110"/>
      <c r="I108" s="110"/>
      <c r="J108" s="110"/>
      <c r="K108" s="110"/>
      <c r="L108" s="110"/>
      <c r="M108" s="110"/>
      <c r="N108" s="110"/>
      <c r="O108" s="110"/>
      <c r="P108" s="110"/>
      <c r="Q108" s="110"/>
      <c r="R108" s="110"/>
      <c r="S108" s="110"/>
      <c r="T108" s="110"/>
      <c r="U108" s="110"/>
    </row>
    <row r="109" spans="1:21" ht="12.75" customHeight="1" x14ac:dyDescent="0.25">
      <c r="A109" s="110"/>
      <c r="B109" s="110"/>
      <c r="C109" s="110"/>
      <c r="D109" s="110"/>
      <c r="E109" s="110"/>
      <c r="F109" s="110"/>
      <c r="G109" s="110"/>
      <c r="H109" s="110"/>
      <c r="I109" s="110"/>
      <c r="J109" s="110"/>
      <c r="K109" s="110"/>
      <c r="L109" s="110"/>
      <c r="M109" s="110"/>
      <c r="N109" s="110"/>
      <c r="O109" s="110"/>
      <c r="P109" s="110"/>
      <c r="Q109" s="110"/>
      <c r="R109" s="110"/>
      <c r="S109" s="110"/>
      <c r="T109" s="110"/>
      <c r="U109" s="110"/>
    </row>
    <row r="110" spans="1:21" ht="12.75" customHeight="1" x14ac:dyDescent="0.25">
      <c r="A110" s="110"/>
      <c r="B110" s="110"/>
      <c r="C110" s="110"/>
      <c r="D110" s="110"/>
      <c r="E110" s="110"/>
      <c r="F110" s="110"/>
      <c r="G110" s="110"/>
      <c r="H110" s="110"/>
      <c r="I110" s="110"/>
      <c r="J110" s="110"/>
      <c r="K110" s="110"/>
      <c r="L110" s="110"/>
      <c r="M110" s="110"/>
      <c r="N110" s="110"/>
      <c r="O110" s="110"/>
      <c r="P110" s="110"/>
      <c r="Q110" s="110"/>
      <c r="R110" s="110"/>
      <c r="S110" s="110"/>
      <c r="T110" s="110"/>
      <c r="U110" s="110"/>
    </row>
    <row r="111" spans="1:21" ht="12.75" customHeight="1" x14ac:dyDescent="0.25">
      <c r="A111" s="110"/>
      <c r="B111" s="110"/>
      <c r="C111" s="110"/>
      <c r="D111" s="110"/>
      <c r="E111" s="110"/>
      <c r="F111" s="110"/>
      <c r="G111" s="110"/>
      <c r="H111" s="110"/>
      <c r="I111" s="110"/>
      <c r="J111" s="110"/>
      <c r="K111" s="110"/>
      <c r="L111" s="110"/>
      <c r="M111" s="110"/>
      <c r="N111" s="110"/>
      <c r="O111" s="110"/>
      <c r="P111" s="110"/>
      <c r="Q111" s="110"/>
      <c r="R111" s="110"/>
      <c r="S111" s="110"/>
      <c r="T111" s="110"/>
      <c r="U111" s="110"/>
    </row>
    <row r="112" spans="1:21" ht="12.75" customHeight="1" x14ac:dyDescent="0.25">
      <c r="A112" s="110"/>
      <c r="B112" s="110"/>
      <c r="C112" s="110"/>
      <c r="D112" s="110"/>
      <c r="E112" s="110"/>
      <c r="F112" s="110"/>
      <c r="G112" s="110"/>
      <c r="H112" s="110"/>
      <c r="I112" s="110"/>
      <c r="J112" s="110"/>
      <c r="K112" s="110"/>
      <c r="L112" s="110"/>
      <c r="M112" s="110"/>
      <c r="N112" s="110"/>
      <c r="O112" s="110"/>
      <c r="P112" s="110"/>
      <c r="Q112" s="110"/>
      <c r="R112" s="110"/>
      <c r="S112" s="110"/>
      <c r="T112" s="110"/>
      <c r="U112" s="110"/>
    </row>
    <row r="113" spans="1:21" ht="12.75" customHeight="1" x14ac:dyDescent="0.25">
      <c r="A113" s="110"/>
      <c r="B113" s="110"/>
      <c r="C113" s="110"/>
      <c r="D113" s="110"/>
      <c r="E113" s="110"/>
      <c r="F113" s="110"/>
      <c r="G113" s="110"/>
      <c r="H113" s="110"/>
      <c r="I113" s="110"/>
      <c r="J113" s="110"/>
      <c r="K113" s="110"/>
      <c r="L113" s="110"/>
      <c r="M113" s="110"/>
      <c r="N113" s="110"/>
      <c r="O113" s="110"/>
      <c r="P113" s="110"/>
      <c r="Q113" s="110"/>
      <c r="R113" s="110"/>
      <c r="S113" s="110"/>
      <c r="T113" s="110"/>
      <c r="U113" s="110"/>
    </row>
    <row r="114" spans="1:21" ht="12.75" customHeight="1" x14ac:dyDescent="0.25">
      <c r="A114" s="110"/>
      <c r="B114" s="110"/>
      <c r="C114" s="110"/>
      <c r="D114" s="110"/>
      <c r="E114" s="110"/>
      <c r="F114" s="110"/>
      <c r="G114" s="110"/>
      <c r="H114" s="110"/>
      <c r="I114" s="110"/>
      <c r="J114" s="110"/>
      <c r="K114" s="110"/>
      <c r="L114" s="110"/>
      <c r="M114" s="110"/>
      <c r="N114" s="110"/>
      <c r="O114" s="110"/>
      <c r="P114" s="110"/>
      <c r="Q114" s="110"/>
      <c r="R114" s="110"/>
      <c r="S114" s="110"/>
      <c r="T114" s="110"/>
      <c r="U114" s="110"/>
    </row>
    <row r="115" spans="1:21" ht="12.75" customHeight="1" x14ac:dyDescent="0.25">
      <c r="A115" s="110"/>
      <c r="B115" s="110"/>
      <c r="C115" s="110"/>
      <c r="D115" s="110"/>
      <c r="E115" s="110"/>
      <c r="F115" s="110"/>
      <c r="G115" s="110"/>
      <c r="H115" s="110"/>
      <c r="I115" s="110"/>
      <c r="J115" s="110"/>
      <c r="K115" s="110"/>
      <c r="L115" s="110"/>
      <c r="M115" s="110"/>
      <c r="N115" s="110"/>
      <c r="O115" s="110"/>
      <c r="P115" s="110"/>
      <c r="Q115" s="110"/>
      <c r="R115" s="110"/>
      <c r="S115" s="110"/>
      <c r="T115" s="110"/>
      <c r="U115" s="110"/>
    </row>
    <row r="116" spans="1:21" ht="12.75" customHeight="1" x14ac:dyDescent="0.25">
      <c r="A116" s="110"/>
      <c r="B116" s="110"/>
      <c r="C116" s="110"/>
      <c r="D116" s="110"/>
      <c r="E116" s="110"/>
      <c r="F116" s="110"/>
      <c r="G116" s="110"/>
      <c r="H116" s="110"/>
      <c r="I116" s="110"/>
      <c r="J116" s="110"/>
      <c r="K116" s="110"/>
      <c r="L116" s="110"/>
      <c r="M116" s="110"/>
      <c r="N116" s="110"/>
      <c r="O116" s="110"/>
      <c r="P116" s="110"/>
      <c r="Q116" s="110"/>
      <c r="R116" s="110"/>
      <c r="S116" s="110"/>
      <c r="T116" s="110"/>
      <c r="U116" s="110"/>
    </row>
    <row r="117" spans="1:21" ht="12.75" customHeight="1" x14ac:dyDescent="0.25">
      <c r="A117" s="110"/>
      <c r="B117" s="110"/>
      <c r="C117" s="110"/>
      <c r="D117" s="110"/>
      <c r="E117" s="110"/>
      <c r="F117" s="110"/>
      <c r="G117" s="110"/>
      <c r="H117" s="110"/>
      <c r="I117" s="110"/>
      <c r="J117" s="110"/>
      <c r="K117" s="110"/>
      <c r="L117" s="110"/>
      <c r="M117" s="110"/>
      <c r="N117" s="110"/>
      <c r="O117" s="110"/>
      <c r="P117" s="110"/>
      <c r="Q117" s="110"/>
      <c r="R117" s="110"/>
      <c r="S117" s="110"/>
      <c r="T117" s="110"/>
      <c r="U117" s="110"/>
    </row>
    <row r="118" spans="1:21" ht="12.75" customHeight="1" x14ac:dyDescent="0.25">
      <c r="A118" s="110"/>
      <c r="B118" s="110"/>
      <c r="C118" s="110"/>
      <c r="D118" s="110"/>
      <c r="E118" s="110"/>
      <c r="F118" s="110"/>
      <c r="G118" s="110"/>
      <c r="H118" s="110"/>
      <c r="I118" s="110"/>
      <c r="J118" s="110"/>
      <c r="K118" s="110"/>
      <c r="L118" s="110"/>
      <c r="M118" s="110"/>
      <c r="N118" s="110"/>
      <c r="O118" s="110"/>
      <c r="P118" s="110"/>
      <c r="Q118" s="110"/>
      <c r="R118" s="110"/>
      <c r="S118" s="110"/>
      <c r="T118" s="110"/>
      <c r="U118" s="110"/>
    </row>
    <row r="119" spans="1:21" ht="12.75" customHeight="1" x14ac:dyDescent="0.25">
      <c r="A119" s="110"/>
      <c r="B119" s="110"/>
      <c r="C119" s="110"/>
      <c r="D119" s="110"/>
      <c r="E119" s="110"/>
      <c r="F119" s="110"/>
      <c r="G119" s="110"/>
      <c r="H119" s="110"/>
      <c r="I119" s="110"/>
      <c r="J119" s="110"/>
      <c r="K119" s="110"/>
      <c r="L119" s="110"/>
      <c r="M119" s="110"/>
      <c r="N119" s="110"/>
      <c r="O119" s="110"/>
      <c r="P119" s="110"/>
      <c r="Q119" s="110"/>
      <c r="R119" s="110"/>
      <c r="S119" s="110"/>
      <c r="T119" s="110"/>
      <c r="U119" s="110"/>
    </row>
    <row r="120" spans="1:21" ht="12.75" customHeight="1" x14ac:dyDescent="0.25">
      <c r="A120" s="110"/>
      <c r="B120" s="110"/>
      <c r="C120" s="110"/>
      <c r="D120" s="110"/>
      <c r="E120" s="110"/>
      <c r="F120" s="110"/>
      <c r="G120" s="110"/>
      <c r="H120" s="110"/>
      <c r="I120" s="110"/>
      <c r="J120" s="110"/>
      <c r="K120" s="110"/>
      <c r="L120" s="110"/>
      <c r="M120" s="110"/>
      <c r="N120" s="110"/>
      <c r="O120" s="110"/>
      <c r="P120" s="110"/>
      <c r="Q120" s="110"/>
      <c r="R120" s="110"/>
      <c r="S120" s="110"/>
      <c r="T120" s="110"/>
      <c r="U120" s="110"/>
    </row>
    <row r="121" spans="1:21" ht="12.75" customHeight="1" x14ac:dyDescent="0.25">
      <c r="A121" s="110"/>
      <c r="B121" s="110"/>
      <c r="C121" s="110"/>
      <c r="D121" s="110"/>
      <c r="E121" s="110"/>
      <c r="F121" s="110"/>
      <c r="G121" s="110"/>
      <c r="H121" s="110"/>
      <c r="I121" s="110"/>
      <c r="J121" s="110"/>
      <c r="K121" s="110"/>
      <c r="L121" s="110"/>
      <c r="M121" s="110"/>
      <c r="N121" s="110"/>
      <c r="O121" s="110"/>
      <c r="P121" s="110"/>
      <c r="Q121" s="110"/>
      <c r="R121" s="110"/>
      <c r="S121" s="110"/>
      <c r="T121" s="110"/>
      <c r="U121" s="110"/>
    </row>
    <row r="122" spans="1:21" ht="12.75" customHeight="1" x14ac:dyDescent="0.25">
      <c r="A122" s="110"/>
      <c r="B122" s="110"/>
      <c r="C122" s="110"/>
      <c r="D122" s="110"/>
      <c r="E122" s="110"/>
      <c r="F122" s="110"/>
      <c r="G122" s="110"/>
      <c r="H122" s="110"/>
      <c r="I122" s="110"/>
      <c r="J122" s="110"/>
      <c r="K122" s="110"/>
      <c r="L122" s="110"/>
      <c r="M122" s="110"/>
      <c r="N122" s="110"/>
      <c r="O122" s="110"/>
      <c r="P122" s="110"/>
      <c r="Q122" s="110"/>
      <c r="R122" s="110"/>
      <c r="S122" s="110"/>
      <c r="T122" s="110"/>
      <c r="U122" s="110"/>
    </row>
    <row r="123" spans="1:21" ht="12.75" customHeight="1" x14ac:dyDescent="0.25">
      <c r="A123" s="110"/>
      <c r="B123" s="110"/>
      <c r="C123" s="110"/>
      <c r="D123" s="110"/>
      <c r="E123" s="110"/>
      <c r="F123" s="110"/>
      <c r="G123" s="110"/>
      <c r="H123" s="110"/>
      <c r="I123" s="110"/>
      <c r="J123" s="110"/>
      <c r="K123" s="110"/>
      <c r="L123" s="110"/>
      <c r="M123" s="110"/>
      <c r="N123" s="110"/>
      <c r="O123" s="110"/>
      <c r="P123" s="110"/>
      <c r="Q123" s="110"/>
      <c r="R123" s="110"/>
      <c r="S123" s="110"/>
      <c r="T123" s="110"/>
      <c r="U123" s="110"/>
    </row>
    <row r="124" spans="1:21" ht="12.75" customHeight="1" x14ac:dyDescent="0.25">
      <c r="A124" s="110"/>
      <c r="B124" s="110"/>
      <c r="C124" s="110"/>
      <c r="D124" s="110"/>
      <c r="E124" s="110"/>
      <c r="F124" s="110"/>
      <c r="G124" s="110"/>
      <c r="H124" s="110"/>
      <c r="I124" s="110"/>
      <c r="J124" s="110"/>
      <c r="K124" s="110"/>
      <c r="L124" s="110"/>
      <c r="M124" s="110"/>
      <c r="N124" s="110"/>
      <c r="O124" s="110"/>
      <c r="P124" s="110"/>
      <c r="Q124" s="110"/>
      <c r="R124" s="110"/>
      <c r="S124" s="110"/>
      <c r="T124" s="110"/>
      <c r="U124" s="110"/>
    </row>
    <row r="125" spans="1:21" ht="12.75" customHeight="1" x14ac:dyDescent="0.25">
      <c r="A125" s="110"/>
      <c r="B125" s="110"/>
      <c r="C125" s="110"/>
      <c r="D125" s="110"/>
      <c r="E125" s="110"/>
      <c r="F125" s="110"/>
      <c r="G125" s="110"/>
      <c r="H125" s="110"/>
      <c r="I125" s="110"/>
      <c r="J125" s="110"/>
      <c r="K125" s="110"/>
      <c r="L125" s="110"/>
      <c r="M125" s="110"/>
      <c r="N125" s="110"/>
      <c r="O125" s="110"/>
      <c r="P125" s="110"/>
      <c r="Q125" s="110"/>
      <c r="R125" s="110"/>
      <c r="S125" s="110"/>
      <c r="T125" s="110"/>
      <c r="U125" s="110"/>
    </row>
    <row r="126" spans="1:21" ht="12.75" customHeight="1" x14ac:dyDescent="0.25">
      <c r="A126" s="110"/>
      <c r="B126" s="110"/>
      <c r="C126" s="110"/>
      <c r="D126" s="110"/>
      <c r="E126" s="110"/>
      <c r="F126" s="110"/>
      <c r="G126" s="110"/>
      <c r="H126" s="110"/>
      <c r="I126" s="110"/>
      <c r="J126" s="110"/>
      <c r="K126" s="110"/>
      <c r="L126" s="110"/>
      <c r="M126" s="110"/>
      <c r="N126" s="110"/>
      <c r="O126" s="110"/>
      <c r="P126" s="110"/>
      <c r="Q126" s="110"/>
      <c r="R126" s="110"/>
      <c r="S126" s="110"/>
      <c r="T126" s="110"/>
      <c r="U126" s="110"/>
    </row>
    <row r="127" spans="1:21" ht="12.75" customHeight="1" x14ac:dyDescent="0.25">
      <c r="A127" s="110"/>
      <c r="B127" s="110"/>
      <c r="C127" s="110"/>
      <c r="D127" s="110"/>
      <c r="E127" s="110"/>
      <c r="F127" s="110"/>
      <c r="G127" s="110"/>
      <c r="H127" s="110"/>
      <c r="I127" s="110"/>
      <c r="J127" s="110"/>
      <c r="K127" s="110"/>
      <c r="L127" s="110"/>
      <c r="M127" s="110"/>
      <c r="N127" s="110"/>
      <c r="O127" s="110"/>
      <c r="P127" s="110"/>
      <c r="Q127" s="110"/>
      <c r="R127" s="110"/>
      <c r="S127" s="110"/>
      <c r="T127" s="110"/>
      <c r="U127" s="110"/>
    </row>
    <row r="128" spans="1:21" ht="12.75" customHeight="1" x14ac:dyDescent="0.25">
      <c r="A128" s="110"/>
      <c r="B128" s="110"/>
      <c r="C128" s="110"/>
      <c r="D128" s="110"/>
      <c r="E128" s="110"/>
      <c r="F128" s="110"/>
      <c r="G128" s="110"/>
      <c r="H128" s="110"/>
      <c r="I128" s="110"/>
      <c r="J128" s="110"/>
      <c r="K128" s="110"/>
      <c r="L128" s="110"/>
      <c r="M128" s="110"/>
      <c r="N128" s="110"/>
      <c r="O128" s="110"/>
      <c r="P128" s="110"/>
      <c r="Q128" s="110"/>
      <c r="R128" s="110"/>
      <c r="S128" s="110"/>
      <c r="T128" s="110"/>
      <c r="U128" s="110"/>
    </row>
    <row r="129" spans="1:21" ht="12.75" customHeight="1" x14ac:dyDescent="0.25">
      <c r="A129" s="110"/>
      <c r="B129" s="110"/>
      <c r="C129" s="110"/>
      <c r="D129" s="110"/>
      <c r="E129" s="110"/>
      <c r="F129" s="110"/>
      <c r="G129" s="110"/>
      <c r="H129" s="110"/>
      <c r="I129" s="110"/>
      <c r="J129" s="110"/>
      <c r="K129" s="110"/>
      <c r="L129" s="110"/>
      <c r="M129" s="110"/>
      <c r="N129" s="110"/>
      <c r="O129" s="110"/>
      <c r="P129" s="110"/>
      <c r="Q129" s="110"/>
      <c r="R129" s="110"/>
      <c r="S129" s="110"/>
      <c r="T129" s="110"/>
      <c r="U129" s="110"/>
    </row>
    <row r="130" spans="1:21" ht="12.75" customHeight="1" x14ac:dyDescent="0.25">
      <c r="A130" s="110"/>
      <c r="B130" s="110"/>
      <c r="C130" s="110"/>
      <c r="D130" s="110"/>
      <c r="E130" s="110"/>
      <c r="F130" s="110"/>
      <c r="G130" s="110"/>
      <c r="H130" s="110"/>
      <c r="I130" s="110"/>
      <c r="J130" s="110"/>
      <c r="K130" s="110"/>
      <c r="L130" s="110"/>
      <c r="M130" s="110"/>
      <c r="N130" s="110"/>
      <c r="O130" s="110"/>
      <c r="P130" s="110"/>
      <c r="Q130" s="110"/>
      <c r="R130" s="110"/>
      <c r="S130" s="110"/>
      <c r="T130" s="110"/>
      <c r="U130" s="110"/>
    </row>
    <row r="131" spans="1:21" ht="12.75" customHeight="1" x14ac:dyDescent="0.25">
      <c r="A131" s="110"/>
      <c r="B131" s="110"/>
      <c r="C131" s="110"/>
      <c r="D131" s="110"/>
      <c r="E131" s="110"/>
      <c r="F131" s="110"/>
      <c r="G131" s="110"/>
      <c r="H131" s="110"/>
      <c r="I131" s="110"/>
      <c r="J131" s="110"/>
      <c r="K131" s="110"/>
      <c r="L131" s="110"/>
      <c r="M131" s="110"/>
      <c r="N131" s="110"/>
      <c r="O131" s="110"/>
      <c r="P131" s="110"/>
      <c r="Q131" s="110"/>
      <c r="R131" s="110"/>
      <c r="S131" s="110"/>
      <c r="T131" s="110"/>
      <c r="U131" s="110"/>
    </row>
    <row r="132" spans="1:21" ht="12.75" customHeight="1" x14ac:dyDescent="0.25">
      <c r="A132" s="110"/>
      <c r="B132" s="110"/>
      <c r="C132" s="110"/>
      <c r="D132" s="110"/>
      <c r="E132" s="110"/>
      <c r="F132" s="110"/>
      <c r="G132" s="110"/>
      <c r="H132" s="110"/>
      <c r="I132" s="110"/>
      <c r="J132" s="110"/>
      <c r="K132" s="110"/>
      <c r="L132" s="110"/>
      <c r="M132" s="110"/>
      <c r="N132" s="110"/>
      <c r="O132" s="110"/>
      <c r="P132" s="110"/>
      <c r="Q132" s="110"/>
      <c r="R132" s="110"/>
      <c r="S132" s="110"/>
      <c r="T132" s="110"/>
      <c r="U132" s="110"/>
    </row>
    <row r="133" spans="1:21" ht="12.75" customHeight="1" x14ac:dyDescent="0.25">
      <c r="A133" s="110"/>
      <c r="B133" s="110"/>
      <c r="C133" s="110"/>
      <c r="D133" s="110"/>
      <c r="E133" s="110"/>
      <c r="F133" s="110"/>
      <c r="G133" s="110"/>
      <c r="H133" s="110"/>
      <c r="I133" s="110"/>
      <c r="J133" s="110"/>
      <c r="K133" s="110"/>
      <c r="L133" s="110"/>
      <c r="M133" s="110"/>
      <c r="N133" s="110"/>
      <c r="O133" s="110"/>
      <c r="P133" s="110"/>
      <c r="Q133" s="110"/>
      <c r="R133" s="110"/>
      <c r="S133" s="110"/>
      <c r="T133" s="110"/>
      <c r="U133" s="110"/>
    </row>
    <row r="134" spans="1:21" ht="12.75" customHeight="1" x14ac:dyDescent="0.25">
      <c r="A134" s="110"/>
      <c r="B134" s="110"/>
      <c r="C134" s="110"/>
      <c r="D134" s="110"/>
      <c r="E134" s="110"/>
      <c r="F134" s="110"/>
      <c r="G134" s="110"/>
      <c r="H134" s="110"/>
      <c r="I134" s="110"/>
      <c r="J134" s="110"/>
      <c r="K134" s="110"/>
      <c r="L134" s="110"/>
      <c r="M134" s="110"/>
      <c r="N134" s="110"/>
      <c r="O134" s="110"/>
      <c r="P134" s="110"/>
      <c r="Q134" s="110"/>
      <c r="R134" s="110"/>
      <c r="S134" s="110"/>
      <c r="T134" s="110"/>
      <c r="U134" s="110"/>
    </row>
    <row r="135" spans="1:21" ht="12.75" customHeight="1" x14ac:dyDescent="0.25">
      <c r="A135" s="110"/>
      <c r="B135" s="110"/>
      <c r="C135" s="110"/>
      <c r="D135" s="110"/>
      <c r="E135" s="110"/>
      <c r="F135" s="110"/>
      <c r="G135" s="110"/>
      <c r="H135" s="110"/>
      <c r="I135" s="110"/>
      <c r="J135" s="110"/>
      <c r="K135" s="110"/>
      <c r="L135" s="110"/>
      <c r="M135" s="110"/>
      <c r="N135" s="110"/>
      <c r="O135" s="110"/>
      <c r="P135" s="110"/>
      <c r="Q135" s="110"/>
      <c r="R135" s="110"/>
      <c r="S135" s="110"/>
      <c r="T135" s="110"/>
      <c r="U135" s="110"/>
    </row>
    <row r="136" spans="1:21" ht="12.75" customHeight="1" x14ac:dyDescent="0.25">
      <c r="A136" s="110"/>
      <c r="B136" s="110"/>
      <c r="C136" s="110"/>
      <c r="D136" s="110"/>
      <c r="E136" s="110"/>
      <c r="F136" s="110"/>
      <c r="G136" s="110"/>
      <c r="H136" s="110"/>
      <c r="I136" s="110"/>
      <c r="J136" s="110"/>
      <c r="K136" s="110"/>
      <c r="L136" s="110"/>
      <c r="M136" s="110"/>
      <c r="N136" s="110"/>
      <c r="O136" s="110"/>
      <c r="P136" s="110"/>
      <c r="Q136" s="110"/>
      <c r="R136" s="110"/>
      <c r="S136" s="110"/>
      <c r="T136" s="110"/>
      <c r="U136" s="110"/>
    </row>
    <row r="137" spans="1:21" ht="12.75" customHeight="1" x14ac:dyDescent="0.25">
      <c r="A137" s="110"/>
      <c r="B137" s="110"/>
      <c r="C137" s="110"/>
      <c r="D137" s="110"/>
      <c r="E137" s="110"/>
      <c r="F137" s="110"/>
      <c r="G137" s="110"/>
      <c r="H137" s="110"/>
      <c r="I137" s="110"/>
      <c r="J137" s="110"/>
      <c r="K137" s="110"/>
      <c r="L137" s="110"/>
      <c r="M137" s="110"/>
      <c r="N137" s="110"/>
      <c r="O137" s="110"/>
      <c r="P137" s="110"/>
      <c r="Q137" s="110"/>
      <c r="R137" s="110"/>
      <c r="S137" s="110"/>
      <c r="T137" s="110"/>
      <c r="U137" s="110"/>
    </row>
    <row r="138" spans="1:21" ht="12.75" customHeight="1" x14ac:dyDescent="0.25">
      <c r="A138" s="110"/>
      <c r="B138" s="110"/>
      <c r="C138" s="110"/>
      <c r="D138" s="110"/>
      <c r="E138" s="110"/>
      <c r="F138" s="110"/>
      <c r="G138" s="110"/>
      <c r="H138" s="110"/>
      <c r="I138" s="110"/>
      <c r="J138" s="110"/>
      <c r="K138" s="110"/>
      <c r="L138" s="110"/>
      <c r="M138" s="110"/>
      <c r="N138" s="110"/>
      <c r="O138" s="110"/>
      <c r="P138" s="110"/>
      <c r="Q138" s="110"/>
      <c r="R138" s="110"/>
      <c r="S138" s="110"/>
      <c r="T138" s="110"/>
      <c r="U138" s="110"/>
    </row>
    <row r="139" spans="1:21" ht="12.75" customHeight="1" x14ac:dyDescent="0.25">
      <c r="A139" s="110"/>
      <c r="B139" s="110"/>
      <c r="C139" s="110"/>
      <c r="D139" s="110"/>
      <c r="E139" s="110"/>
      <c r="F139" s="110"/>
      <c r="G139" s="110"/>
      <c r="H139" s="110"/>
      <c r="I139" s="110"/>
      <c r="J139" s="110"/>
      <c r="K139" s="110"/>
      <c r="L139" s="110"/>
      <c r="M139" s="110"/>
      <c r="N139" s="110"/>
      <c r="O139" s="110"/>
      <c r="P139" s="110"/>
      <c r="Q139" s="110"/>
      <c r="R139" s="110"/>
      <c r="S139" s="110"/>
      <c r="T139" s="110"/>
      <c r="U139" s="110"/>
    </row>
    <row r="140" spans="1:21" ht="12.75" customHeight="1" x14ac:dyDescent="0.25">
      <c r="A140" s="110"/>
      <c r="B140" s="110"/>
      <c r="C140" s="110"/>
      <c r="D140" s="110"/>
      <c r="E140" s="110"/>
      <c r="F140" s="110"/>
      <c r="G140" s="110"/>
      <c r="H140" s="110"/>
      <c r="I140" s="110"/>
      <c r="J140" s="110"/>
      <c r="K140" s="110"/>
      <c r="L140" s="110"/>
      <c r="M140" s="110"/>
      <c r="N140" s="110"/>
      <c r="O140" s="110"/>
      <c r="P140" s="110"/>
      <c r="Q140" s="110"/>
      <c r="R140" s="110"/>
      <c r="S140" s="110"/>
      <c r="T140" s="110"/>
      <c r="U140" s="110"/>
    </row>
    <row r="141" spans="1:21" ht="12.75" customHeight="1" x14ac:dyDescent="0.25">
      <c r="A141" s="110"/>
      <c r="B141" s="110"/>
      <c r="C141" s="110"/>
      <c r="D141" s="110"/>
      <c r="E141" s="110"/>
      <c r="F141" s="110"/>
      <c r="G141" s="110"/>
      <c r="H141" s="110"/>
      <c r="I141" s="110"/>
      <c r="J141" s="110"/>
      <c r="K141" s="110"/>
      <c r="L141" s="110"/>
      <c r="M141" s="110"/>
      <c r="N141" s="110"/>
      <c r="O141" s="110"/>
      <c r="P141" s="110"/>
      <c r="Q141" s="110"/>
      <c r="R141" s="110"/>
      <c r="S141" s="110"/>
      <c r="T141" s="110"/>
      <c r="U141" s="110"/>
    </row>
    <row r="142" spans="1:21" ht="12.75" customHeight="1" x14ac:dyDescent="0.25">
      <c r="A142" s="110"/>
      <c r="B142" s="110"/>
      <c r="C142" s="110"/>
      <c r="D142" s="110"/>
      <c r="E142" s="110"/>
      <c r="F142" s="110"/>
      <c r="G142" s="110"/>
      <c r="H142" s="110"/>
      <c r="I142" s="110"/>
      <c r="J142" s="110"/>
      <c r="K142" s="110"/>
      <c r="L142" s="110"/>
      <c r="M142" s="110"/>
      <c r="N142" s="110"/>
      <c r="O142" s="110"/>
      <c r="P142" s="110"/>
      <c r="Q142" s="110"/>
      <c r="R142" s="110"/>
      <c r="S142" s="110"/>
      <c r="T142" s="110"/>
      <c r="U142" s="110"/>
    </row>
    <row r="143" spans="1:21" ht="12.75" customHeight="1" x14ac:dyDescent="0.25">
      <c r="A143" s="110"/>
      <c r="B143" s="110"/>
      <c r="C143" s="110"/>
      <c r="D143" s="110"/>
      <c r="E143" s="110"/>
      <c r="F143" s="110"/>
      <c r="G143" s="110"/>
      <c r="H143" s="110"/>
      <c r="I143" s="110"/>
      <c r="J143" s="110"/>
      <c r="K143" s="110"/>
      <c r="L143" s="110"/>
      <c r="M143" s="110"/>
      <c r="N143" s="110"/>
      <c r="O143" s="110"/>
      <c r="P143" s="110"/>
      <c r="Q143" s="110"/>
      <c r="R143" s="110"/>
      <c r="S143" s="110"/>
      <c r="T143" s="110"/>
      <c r="U143" s="110"/>
    </row>
    <row r="144" spans="1:21" ht="12.75" customHeight="1" x14ac:dyDescent="0.25">
      <c r="A144" s="110"/>
      <c r="B144" s="110"/>
      <c r="C144" s="110"/>
      <c r="D144" s="110"/>
      <c r="E144" s="110"/>
      <c r="F144" s="110"/>
      <c r="G144" s="110"/>
      <c r="H144" s="110"/>
      <c r="I144" s="110"/>
      <c r="J144" s="110"/>
      <c r="K144" s="110"/>
      <c r="L144" s="110"/>
      <c r="M144" s="110"/>
      <c r="N144" s="110"/>
      <c r="O144" s="110"/>
      <c r="P144" s="110"/>
      <c r="Q144" s="110"/>
      <c r="R144" s="110"/>
      <c r="S144" s="110"/>
      <c r="T144" s="110"/>
      <c r="U144" s="110"/>
    </row>
    <row r="145" spans="1:21" ht="12.75" customHeight="1" x14ac:dyDescent="0.25">
      <c r="A145" s="110"/>
      <c r="B145" s="110"/>
      <c r="C145" s="110"/>
      <c r="D145" s="110"/>
      <c r="E145" s="110"/>
      <c r="F145" s="110"/>
      <c r="G145" s="110"/>
      <c r="H145" s="110"/>
      <c r="I145" s="110"/>
      <c r="J145" s="110"/>
      <c r="K145" s="110"/>
      <c r="L145" s="110"/>
      <c r="M145" s="110"/>
      <c r="N145" s="110"/>
      <c r="O145" s="110"/>
      <c r="P145" s="110"/>
      <c r="Q145" s="110"/>
      <c r="R145" s="110"/>
      <c r="S145" s="110"/>
      <c r="T145" s="110"/>
      <c r="U145" s="110"/>
    </row>
    <row r="146" spans="1:21" ht="12.75" customHeight="1" x14ac:dyDescent="0.25">
      <c r="A146" s="110"/>
      <c r="B146" s="110"/>
      <c r="C146" s="110"/>
      <c r="D146" s="110"/>
      <c r="E146" s="110"/>
      <c r="F146" s="110"/>
      <c r="G146" s="110"/>
      <c r="H146" s="110"/>
      <c r="I146" s="110"/>
      <c r="J146" s="110"/>
      <c r="K146" s="110"/>
      <c r="L146" s="110"/>
      <c r="M146" s="110"/>
      <c r="N146" s="110"/>
      <c r="O146" s="110"/>
      <c r="P146" s="110"/>
      <c r="Q146" s="110"/>
      <c r="R146" s="110"/>
      <c r="S146" s="110"/>
      <c r="T146" s="110"/>
      <c r="U146" s="110"/>
    </row>
    <row r="147" spans="1:21" ht="12.75" customHeight="1" x14ac:dyDescent="0.25">
      <c r="A147" s="110"/>
      <c r="B147" s="110"/>
      <c r="C147" s="110"/>
      <c r="D147" s="110"/>
      <c r="E147" s="110"/>
      <c r="F147" s="110"/>
      <c r="G147" s="110"/>
      <c r="H147" s="110"/>
      <c r="I147" s="110"/>
      <c r="J147" s="110"/>
      <c r="K147" s="110"/>
      <c r="L147" s="110"/>
      <c r="M147" s="110"/>
      <c r="N147" s="110"/>
      <c r="O147" s="110"/>
      <c r="P147" s="110"/>
      <c r="Q147" s="110"/>
      <c r="R147" s="110"/>
      <c r="S147" s="110"/>
      <c r="T147" s="110"/>
      <c r="U147" s="110"/>
    </row>
    <row r="148" spans="1:21" ht="12.75" customHeight="1" x14ac:dyDescent="0.25">
      <c r="A148" s="110"/>
      <c r="B148" s="110"/>
      <c r="C148" s="110"/>
      <c r="D148" s="110"/>
      <c r="E148" s="110"/>
      <c r="F148" s="110"/>
      <c r="G148" s="110"/>
      <c r="H148" s="110"/>
      <c r="I148" s="110"/>
      <c r="J148" s="110"/>
      <c r="K148" s="110"/>
      <c r="L148" s="110"/>
      <c r="M148" s="110"/>
      <c r="N148" s="110"/>
      <c r="O148" s="110"/>
      <c r="P148" s="110"/>
      <c r="Q148" s="110"/>
      <c r="R148" s="110"/>
      <c r="S148" s="110"/>
      <c r="T148" s="110"/>
      <c r="U148" s="110"/>
    </row>
    <row r="149" spans="1:21" ht="12.75" customHeight="1" x14ac:dyDescent="0.25">
      <c r="A149" s="110"/>
      <c r="B149" s="110"/>
      <c r="C149" s="110"/>
      <c r="D149" s="110"/>
      <c r="E149" s="110"/>
      <c r="F149" s="110"/>
      <c r="G149" s="110"/>
      <c r="H149" s="110"/>
      <c r="I149" s="110"/>
      <c r="J149" s="110"/>
      <c r="K149" s="110"/>
      <c r="L149" s="110"/>
      <c r="M149" s="110"/>
      <c r="N149" s="110"/>
      <c r="O149" s="110"/>
      <c r="P149" s="110"/>
      <c r="Q149" s="110"/>
      <c r="R149" s="110"/>
      <c r="S149" s="110"/>
      <c r="T149" s="110"/>
      <c r="U149" s="110"/>
    </row>
    <row r="150" spans="1:21" ht="12.75" customHeight="1" x14ac:dyDescent="0.25">
      <c r="A150" s="110"/>
      <c r="B150" s="110"/>
      <c r="C150" s="110"/>
      <c r="D150" s="110"/>
      <c r="E150" s="110"/>
      <c r="F150" s="110"/>
      <c r="G150" s="110"/>
      <c r="H150" s="110"/>
      <c r="I150" s="110"/>
      <c r="J150" s="110"/>
      <c r="K150" s="110"/>
      <c r="L150" s="110"/>
      <c r="M150" s="110"/>
      <c r="N150" s="110"/>
      <c r="O150" s="110"/>
      <c r="P150" s="110"/>
      <c r="Q150" s="110"/>
      <c r="R150" s="110"/>
      <c r="S150" s="110"/>
      <c r="T150" s="110"/>
      <c r="U150" s="110"/>
    </row>
    <row r="151" spans="1:21" ht="12.75" customHeight="1" x14ac:dyDescent="0.25">
      <c r="A151" s="110"/>
      <c r="B151" s="110"/>
      <c r="C151" s="110"/>
      <c r="D151" s="110"/>
      <c r="E151" s="110"/>
      <c r="F151" s="110"/>
      <c r="G151" s="110"/>
      <c r="H151" s="110"/>
      <c r="I151" s="110"/>
      <c r="J151" s="110"/>
      <c r="K151" s="110"/>
      <c r="L151" s="110"/>
      <c r="M151" s="110"/>
      <c r="N151" s="110"/>
      <c r="O151" s="110"/>
      <c r="P151" s="110"/>
      <c r="Q151" s="110"/>
      <c r="R151" s="110"/>
      <c r="S151" s="110"/>
      <c r="T151" s="110"/>
      <c r="U151" s="110"/>
    </row>
    <row r="152" spans="1:21" ht="12.75" customHeight="1" x14ac:dyDescent="0.25">
      <c r="A152" s="110"/>
      <c r="B152" s="110"/>
      <c r="C152" s="110"/>
      <c r="D152" s="110"/>
      <c r="E152" s="110"/>
      <c r="F152" s="110"/>
      <c r="G152" s="110"/>
      <c r="H152" s="110"/>
      <c r="I152" s="110"/>
      <c r="J152" s="110"/>
      <c r="K152" s="110"/>
      <c r="L152" s="110"/>
      <c r="M152" s="110"/>
      <c r="N152" s="110"/>
      <c r="O152" s="110"/>
      <c r="P152" s="110"/>
      <c r="Q152" s="110"/>
      <c r="R152" s="110"/>
      <c r="S152" s="110"/>
      <c r="T152" s="110"/>
      <c r="U152" s="110"/>
    </row>
    <row r="153" spans="1:21" ht="12.75" customHeight="1" x14ac:dyDescent="0.25">
      <c r="A153" s="110"/>
      <c r="B153" s="110"/>
      <c r="C153" s="110"/>
      <c r="D153" s="110"/>
      <c r="E153" s="110"/>
      <c r="F153" s="110"/>
      <c r="G153" s="110"/>
      <c r="H153" s="110"/>
      <c r="I153" s="110"/>
      <c r="J153" s="110"/>
      <c r="K153" s="110"/>
      <c r="L153" s="110"/>
      <c r="M153" s="110"/>
      <c r="N153" s="110"/>
      <c r="O153" s="110"/>
      <c r="P153" s="110"/>
      <c r="Q153" s="110"/>
      <c r="R153" s="110"/>
      <c r="S153" s="110"/>
      <c r="T153" s="110"/>
      <c r="U153" s="110"/>
    </row>
    <row r="154" spans="1:21" ht="12.75" customHeight="1" x14ac:dyDescent="0.25">
      <c r="A154" s="110"/>
      <c r="B154" s="110"/>
      <c r="C154" s="110"/>
      <c r="D154" s="110"/>
      <c r="E154" s="110"/>
      <c r="F154" s="110"/>
      <c r="G154" s="110"/>
      <c r="H154" s="110"/>
      <c r="I154" s="110"/>
      <c r="J154" s="110"/>
      <c r="K154" s="110"/>
      <c r="L154" s="110"/>
      <c r="M154" s="110"/>
      <c r="N154" s="110"/>
      <c r="O154" s="110"/>
      <c r="P154" s="110"/>
      <c r="Q154" s="110"/>
      <c r="R154" s="110"/>
      <c r="S154" s="110"/>
      <c r="T154" s="110"/>
      <c r="U154" s="110"/>
    </row>
    <row r="155" spans="1:21" ht="12.75" customHeight="1" x14ac:dyDescent="0.25">
      <c r="A155" s="110"/>
      <c r="B155" s="110"/>
      <c r="C155" s="110"/>
      <c r="D155" s="110"/>
      <c r="E155" s="110"/>
      <c r="F155" s="110"/>
      <c r="G155" s="110"/>
      <c r="H155" s="110"/>
      <c r="I155" s="110"/>
      <c r="J155" s="110"/>
      <c r="K155" s="110"/>
      <c r="L155" s="110"/>
      <c r="M155" s="110"/>
      <c r="N155" s="110"/>
      <c r="O155" s="110"/>
      <c r="P155" s="110"/>
      <c r="Q155" s="110"/>
      <c r="R155" s="110"/>
      <c r="S155" s="110"/>
      <c r="T155" s="110"/>
      <c r="U155" s="110"/>
    </row>
    <row r="156" spans="1:21" ht="12.75" customHeight="1" x14ac:dyDescent="0.25">
      <c r="A156" s="110"/>
      <c r="B156" s="110"/>
      <c r="C156" s="110"/>
      <c r="D156" s="110"/>
      <c r="E156" s="110"/>
      <c r="F156" s="110"/>
      <c r="G156" s="110"/>
      <c r="H156" s="110"/>
      <c r="I156" s="110"/>
      <c r="J156" s="110"/>
      <c r="K156" s="110"/>
      <c r="L156" s="110"/>
      <c r="M156" s="110"/>
      <c r="N156" s="110"/>
      <c r="O156" s="110"/>
      <c r="P156" s="110"/>
      <c r="Q156" s="110"/>
      <c r="R156" s="110"/>
      <c r="S156" s="110"/>
      <c r="T156" s="110"/>
      <c r="U156" s="110"/>
    </row>
    <row r="157" spans="1:21" ht="12.75" customHeight="1" x14ac:dyDescent="0.25">
      <c r="A157" s="110"/>
      <c r="B157" s="110"/>
      <c r="C157" s="110"/>
      <c r="D157" s="110"/>
      <c r="E157" s="110"/>
      <c r="F157" s="110"/>
      <c r="G157" s="110"/>
      <c r="H157" s="110"/>
      <c r="I157" s="110"/>
      <c r="J157" s="110"/>
      <c r="K157" s="110"/>
      <c r="L157" s="110"/>
      <c r="M157" s="110"/>
      <c r="N157" s="110"/>
      <c r="O157" s="110"/>
      <c r="P157" s="110"/>
      <c r="Q157" s="110"/>
      <c r="R157" s="110"/>
      <c r="S157" s="110"/>
      <c r="T157" s="110"/>
      <c r="U157" s="110"/>
    </row>
    <row r="158" spans="1:21" ht="12.75" customHeight="1" x14ac:dyDescent="0.25">
      <c r="A158" s="110"/>
      <c r="B158" s="110"/>
      <c r="C158" s="110"/>
      <c r="D158" s="110"/>
      <c r="E158" s="110"/>
      <c r="F158" s="110"/>
      <c r="G158" s="110"/>
      <c r="H158" s="110"/>
      <c r="I158" s="110"/>
      <c r="J158" s="110"/>
      <c r="K158" s="110"/>
      <c r="L158" s="110"/>
      <c r="M158" s="110"/>
      <c r="N158" s="110"/>
      <c r="O158" s="110"/>
      <c r="P158" s="110"/>
      <c r="Q158" s="110"/>
      <c r="R158" s="110"/>
      <c r="S158" s="110"/>
      <c r="T158" s="110"/>
      <c r="U158" s="110"/>
    </row>
    <row r="159" spans="1:21" ht="12.75" customHeight="1" x14ac:dyDescent="0.25">
      <c r="A159" s="110"/>
      <c r="B159" s="110"/>
      <c r="C159" s="110"/>
      <c r="D159" s="110"/>
      <c r="E159" s="110"/>
      <c r="F159" s="110"/>
      <c r="G159" s="110"/>
      <c r="H159" s="110"/>
      <c r="I159" s="110"/>
      <c r="J159" s="110"/>
      <c r="K159" s="110"/>
      <c r="L159" s="110"/>
      <c r="M159" s="110"/>
      <c r="N159" s="110"/>
      <c r="O159" s="110"/>
      <c r="P159" s="110"/>
      <c r="Q159" s="110"/>
      <c r="R159" s="110"/>
      <c r="S159" s="110"/>
      <c r="T159" s="110"/>
      <c r="U159" s="110"/>
    </row>
    <row r="160" spans="1:21" ht="12.75" customHeight="1" x14ac:dyDescent="0.25">
      <c r="A160" s="110"/>
      <c r="B160" s="110"/>
      <c r="C160" s="110"/>
      <c r="D160" s="110"/>
      <c r="E160" s="110"/>
      <c r="F160" s="110"/>
      <c r="G160" s="110"/>
      <c r="H160" s="110"/>
      <c r="I160" s="110"/>
      <c r="J160" s="110"/>
      <c r="K160" s="110"/>
      <c r="L160" s="110"/>
      <c r="M160" s="110"/>
      <c r="N160" s="110"/>
      <c r="O160" s="110"/>
      <c r="P160" s="110"/>
      <c r="Q160" s="110"/>
      <c r="R160" s="110"/>
      <c r="S160" s="110"/>
      <c r="T160" s="110"/>
      <c r="U160" s="110"/>
    </row>
    <row r="161" spans="1:21" ht="12.75" customHeight="1" x14ac:dyDescent="0.25">
      <c r="A161" s="110"/>
      <c r="B161" s="110"/>
      <c r="C161" s="110"/>
      <c r="D161" s="110"/>
      <c r="E161" s="110"/>
      <c r="F161" s="110"/>
      <c r="G161" s="110"/>
      <c r="H161" s="110"/>
      <c r="I161" s="110"/>
      <c r="J161" s="110"/>
      <c r="K161" s="110"/>
      <c r="L161" s="110"/>
      <c r="M161" s="110"/>
      <c r="N161" s="110"/>
      <c r="O161" s="110"/>
      <c r="P161" s="110"/>
      <c r="Q161" s="110"/>
      <c r="R161" s="110"/>
      <c r="S161" s="110"/>
      <c r="T161" s="110"/>
      <c r="U161" s="110"/>
    </row>
    <row r="162" spans="1:21" ht="12.75" customHeight="1" x14ac:dyDescent="0.25">
      <c r="A162" s="110"/>
      <c r="B162" s="110"/>
      <c r="C162" s="110"/>
      <c r="D162" s="110"/>
      <c r="E162" s="110"/>
      <c r="F162" s="110"/>
      <c r="G162" s="110"/>
      <c r="H162" s="110"/>
      <c r="I162" s="110"/>
      <c r="J162" s="110"/>
      <c r="K162" s="110"/>
      <c r="L162" s="110"/>
      <c r="M162" s="110"/>
      <c r="N162" s="110"/>
      <c r="O162" s="110"/>
      <c r="P162" s="110"/>
      <c r="Q162" s="110"/>
      <c r="R162" s="110"/>
      <c r="S162" s="110"/>
      <c r="T162" s="110"/>
      <c r="U162" s="110"/>
    </row>
    <row r="163" spans="1:21" ht="12.75" customHeight="1" x14ac:dyDescent="0.25">
      <c r="A163" s="110"/>
      <c r="B163" s="110"/>
      <c r="C163" s="110"/>
      <c r="D163" s="110"/>
      <c r="E163" s="110"/>
      <c r="F163" s="110"/>
      <c r="G163" s="110"/>
      <c r="H163" s="110"/>
      <c r="I163" s="110"/>
      <c r="J163" s="110"/>
      <c r="K163" s="110"/>
      <c r="L163" s="110"/>
      <c r="M163" s="110"/>
      <c r="N163" s="110"/>
      <c r="O163" s="110"/>
      <c r="P163" s="110"/>
      <c r="Q163" s="110"/>
      <c r="R163" s="110"/>
      <c r="S163" s="110"/>
      <c r="T163" s="110"/>
      <c r="U163" s="110"/>
    </row>
    <row r="164" spans="1:21" ht="12.75" customHeight="1" x14ac:dyDescent="0.25">
      <c r="A164" s="110"/>
      <c r="B164" s="110"/>
      <c r="C164" s="110"/>
      <c r="D164" s="110"/>
      <c r="E164" s="110"/>
      <c r="F164" s="110"/>
      <c r="G164" s="110"/>
      <c r="H164" s="110"/>
      <c r="I164" s="110"/>
      <c r="J164" s="110"/>
      <c r="K164" s="110"/>
      <c r="L164" s="110"/>
      <c r="M164" s="110"/>
      <c r="N164" s="110"/>
      <c r="O164" s="110"/>
      <c r="P164" s="110"/>
      <c r="Q164" s="110"/>
      <c r="R164" s="110"/>
      <c r="S164" s="110"/>
      <c r="T164" s="110"/>
      <c r="U164" s="110"/>
    </row>
    <row r="165" spans="1:21" ht="12.75" customHeight="1" x14ac:dyDescent="0.25">
      <c r="A165" s="110"/>
      <c r="B165" s="110"/>
      <c r="C165" s="110"/>
      <c r="D165" s="110"/>
      <c r="E165" s="110"/>
      <c r="F165" s="110"/>
      <c r="G165" s="110"/>
      <c r="H165" s="110"/>
      <c r="I165" s="110"/>
      <c r="J165" s="110"/>
      <c r="K165" s="110"/>
      <c r="L165" s="110"/>
      <c r="M165" s="110"/>
      <c r="N165" s="110"/>
      <c r="O165" s="110"/>
      <c r="P165" s="110"/>
      <c r="Q165" s="110"/>
      <c r="R165" s="110"/>
      <c r="S165" s="110"/>
      <c r="T165" s="110"/>
      <c r="U165" s="110"/>
    </row>
    <row r="166" spans="1:21" ht="12.75" customHeight="1" x14ac:dyDescent="0.25">
      <c r="A166" s="110"/>
      <c r="B166" s="110"/>
      <c r="C166" s="110"/>
      <c r="D166" s="110"/>
      <c r="E166" s="110"/>
      <c r="F166" s="110"/>
      <c r="G166" s="110"/>
      <c r="H166" s="110"/>
      <c r="I166" s="110"/>
      <c r="J166" s="110"/>
      <c r="K166" s="110"/>
      <c r="L166" s="110"/>
      <c r="M166" s="110"/>
      <c r="N166" s="110"/>
      <c r="O166" s="110"/>
      <c r="P166" s="110"/>
      <c r="Q166" s="110"/>
      <c r="R166" s="110"/>
      <c r="S166" s="110"/>
      <c r="T166" s="110"/>
      <c r="U166" s="110"/>
    </row>
    <row r="167" spans="1:21" ht="12.75" customHeight="1" x14ac:dyDescent="0.25">
      <c r="A167" s="110"/>
      <c r="B167" s="110"/>
      <c r="C167" s="110"/>
      <c r="D167" s="110"/>
      <c r="E167" s="110"/>
      <c r="F167" s="110"/>
      <c r="G167" s="110"/>
      <c r="H167" s="110"/>
      <c r="I167" s="110"/>
      <c r="J167" s="110"/>
      <c r="K167" s="110"/>
      <c r="L167" s="110"/>
      <c r="M167" s="110"/>
      <c r="N167" s="110"/>
      <c r="O167" s="110"/>
      <c r="P167" s="110"/>
      <c r="Q167" s="110"/>
      <c r="R167" s="110"/>
      <c r="S167" s="110"/>
      <c r="T167" s="110"/>
      <c r="U167" s="110"/>
    </row>
    <row r="168" spans="1:21" ht="12.75" customHeight="1" x14ac:dyDescent="0.25">
      <c r="A168" s="110"/>
      <c r="B168" s="110"/>
      <c r="C168" s="110"/>
      <c r="D168" s="110"/>
      <c r="E168" s="110"/>
      <c r="F168" s="110"/>
      <c r="G168" s="110"/>
      <c r="H168" s="110"/>
      <c r="I168" s="110"/>
      <c r="J168" s="110"/>
      <c r="K168" s="110"/>
      <c r="L168" s="110"/>
      <c r="M168" s="110"/>
      <c r="N168" s="110"/>
      <c r="O168" s="110"/>
      <c r="P168" s="110"/>
      <c r="Q168" s="110"/>
      <c r="R168" s="110"/>
      <c r="S168" s="110"/>
      <c r="T168" s="110"/>
      <c r="U168" s="110"/>
    </row>
    <row r="169" spans="1:21" ht="12.75" customHeight="1" x14ac:dyDescent="0.25">
      <c r="A169" s="110"/>
      <c r="B169" s="110"/>
      <c r="C169" s="110"/>
      <c r="D169" s="110"/>
      <c r="E169" s="110"/>
      <c r="F169" s="110"/>
      <c r="G169" s="110"/>
      <c r="H169" s="110"/>
      <c r="I169" s="110"/>
      <c r="J169" s="110"/>
      <c r="K169" s="110"/>
      <c r="L169" s="110"/>
      <c r="M169" s="110"/>
      <c r="N169" s="110"/>
      <c r="O169" s="110"/>
      <c r="P169" s="110"/>
      <c r="Q169" s="110"/>
      <c r="R169" s="110"/>
      <c r="S169" s="110"/>
      <c r="T169" s="110"/>
      <c r="U169" s="110"/>
    </row>
    <row r="170" spans="1:21" ht="12.75" customHeight="1" x14ac:dyDescent="0.25">
      <c r="A170" s="110"/>
      <c r="B170" s="110"/>
      <c r="C170" s="110"/>
      <c r="D170" s="110"/>
      <c r="E170" s="110"/>
      <c r="F170" s="110"/>
      <c r="G170" s="110"/>
      <c r="H170" s="110"/>
      <c r="I170" s="110"/>
      <c r="J170" s="110"/>
      <c r="K170" s="110"/>
      <c r="L170" s="110"/>
      <c r="M170" s="110"/>
      <c r="N170" s="110"/>
      <c r="O170" s="110"/>
      <c r="P170" s="110"/>
      <c r="Q170" s="110"/>
      <c r="R170" s="110"/>
      <c r="S170" s="110"/>
      <c r="T170" s="110"/>
      <c r="U170" s="110"/>
    </row>
    <row r="171" spans="1:21" ht="12.75" customHeight="1" x14ac:dyDescent="0.25">
      <c r="A171" s="110"/>
      <c r="B171" s="110"/>
      <c r="C171" s="110"/>
      <c r="D171" s="110"/>
      <c r="E171" s="110"/>
      <c r="F171" s="110"/>
      <c r="G171" s="110"/>
      <c r="H171" s="110"/>
      <c r="I171" s="110"/>
      <c r="J171" s="110"/>
      <c r="K171" s="110"/>
      <c r="L171" s="110"/>
      <c r="M171" s="110"/>
      <c r="N171" s="110"/>
      <c r="O171" s="110"/>
      <c r="P171" s="110"/>
      <c r="Q171" s="110"/>
      <c r="R171" s="110"/>
      <c r="S171" s="110"/>
      <c r="T171" s="110"/>
      <c r="U171" s="110"/>
    </row>
    <row r="172" spans="1:21" ht="12.75" customHeight="1" x14ac:dyDescent="0.25">
      <c r="A172" s="110"/>
      <c r="B172" s="110"/>
      <c r="C172" s="110"/>
      <c r="D172" s="110"/>
      <c r="E172" s="110"/>
      <c r="F172" s="110"/>
      <c r="G172" s="110"/>
      <c r="H172" s="110"/>
      <c r="I172" s="110"/>
      <c r="J172" s="110"/>
      <c r="K172" s="110"/>
      <c r="L172" s="110"/>
      <c r="M172" s="110"/>
      <c r="N172" s="110"/>
      <c r="O172" s="110"/>
      <c r="P172" s="110"/>
      <c r="Q172" s="110"/>
      <c r="R172" s="110"/>
      <c r="S172" s="110"/>
      <c r="T172" s="110"/>
      <c r="U172" s="110"/>
    </row>
    <row r="173" spans="1:21" ht="12.75" customHeight="1" x14ac:dyDescent="0.25">
      <c r="A173" s="110"/>
      <c r="B173" s="110"/>
      <c r="C173" s="110"/>
      <c r="D173" s="110"/>
      <c r="E173" s="110"/>
      <c r="F173" s="110"/>
      <c r="G173" s="110"/>
      <c r="H173" s="110"/>
      <c r="I173" s="110"/>
      <c r="J173" s="110"/>
      <c r="K173" s="110"/>
      <c r="L173" s="110"/>
      <c r="M173" s="110"/>
      <c r="N173" s="110"/>
      <c r="O173" s="110"/>
      <c r="P173" s="110"/>
      <c r="Q173" s="110"/>
      <c r="R173" s="110"/>
      <c r="S173" s="110"/>
      <c r="T173" s="110"/>
      <c r="U173" s="110"/>
    </row>
    <row r="174" spans="1:21" ht="12.75" customHeight="1" x14ac:dyDescent="0.25">
      <c r="A174" s="110"/>
      <c r="B174" s="110"/>
      <c r="C174" s="110"/>
      <c r="D174" s="110"/>
      <c r="E174" s="110"/>
      <c r="F174" s="110"/>
      <c r="G174" s="110"/>
      <c r="H174" s="110"/>
      <c r="I174" s="110"/>
      <c r="J174" s="110"/>
      <c r="K174" s="110"/>
      <c r="L174" s="110"/>
      <c r="M174" s="110"/>
      <c r="N174" s="110"/>
      <c r="O174" s="110"/>
      <c r="P174" s="110"/>
      <c r="Q174" s="110"/>
      <c r="R174" s="110"/>
      <c r="S174" s="110"/>
      <c r="T174" s="110"/>
      <c r="U174" s="110"/>
    </row>
    <row r="175" spans="1:21" ht="12.75" customHeight="1" x14ac:dyDescent="0.25">
      <c r="A175" s="110"/>
      <c r="B175" s="110"/>
      <c r="C175" s="110"/>
      <c r="D175" s="110"/>
      <c r="E175" s="110"/>
      <c r="F175" s="110"/>
      <c r="G175" s="110"/>
      <c r="H175" s="110"/>
      <c r="I175" s="110"/>
      <c r="J175" s="110"/>
      <c r="K175" s="110"/>
      <c r="L175" s="110"/>
      <c r="M175" s="110"/>
      <c r="N175" s="110"/>
      <c r="O175" s="110"/>
      <c r="P175" s="110"/>
      <c r="Q175" s="110"/>
      <c r="R175" s="110"/>
      <c r="S175" s="110"/>
      <c r="T175" s="110"/>
      <c r="U175" s="110"/>
    </row>
    <row r="176" spans="1:21" ht="12.75" customHeight="1" x14ac:dyDescent="0.25">
      <c r="A176" s="110"/>
      <c r="B176" s="110"/>
      <c r="C176" s="110"/>
      <c r="D176" s="110"/>
      <c r="E176" s="110"/>
      <c r="F176" s="110"/>
      <c r="G176" s="110"/>
      <c r="H176" s="110"/>
      <c r="I176" s="110"/>
      <c r="J176" s="110"/>
      <c r="K176" s="110"/>
      <c r="L176" s="110"/>
      <c r="M176" s="110"/>
      <c r="N176" s="110"/>
      <c r="O176" s="110"/>
      <c r="P176" s="110"/>
      <c r="Q176" s="110"/>
      <c r="R176" s="110"/>
      <c r="S176" s="110"/>
      <c r="T176" s="110"/>
      <c r="U176" s="110"/>
    </row>
    <row r="177" spans="1:21" ht="12.75" customHeight="1" x14ac:dyDescent="0.25">
      <c r="A177" s="110"/>
      <c r="B177" s="110"/>
      <c r="C177" s="110"/>
      <c r="D177" s="110"/>
      <c r="E177" s="110"/>
      <c r="F177" s="110"/>
      <c r="G177" s="110"/>
      <c r="H177" s="110"/>
      <c r="I177" s="110"/>
      <c r="J177" s="110"/>
      <c r="K177" s="110"/>
      <c r="L177" s="110"/>
      <c r="M177" s="110"/>
      <c r="N177" s="110"/>
      <c r="O177" s="110"/>
      <c r="P177" s="110"/>
      <c r="Q177" s="110"/>
      <c r="R177" s="110"/>
      <c r="S177" s="110"/>
      <c r="T177" s="110"/>
      <c r="U177" s="110"/>
    </row>
    <row r="178" spans="1:21" ht="12.75" customHeight="1" x14ac:dyDescent="0.25">
      <c r="A178" s="110"/>
      <c r="B178" s="110"/>
      <c r="C178" s="110"/>
      <c r="D178" s="110"/>
      <c r="E178" s="110"/>
      <c r="F178" s="110"/>
      <c r="G178" s="110"/>
      <c r="H178" s="110"/>
      <c r="I178" s="110"/>
      <c r="J178" s="110"/>
      <c r="K178" s="110"/>
      <c r="L178" s="110"/>
      <c r="M178" s="110"/>
      <c r="N178" s="110"/>
      <c r="O178" s="110"/>
      <c r="P178" s="110"/>
      <c r="Q178" s="110"/>
      <c r="R178" s="110"/>
      <c r="S178" s="110"/>
      <c r="T178" s="110"/>
      <c r="U178" s="110"/>
    </row>
    <row r="179" spans="1:21" ht="12.75" customHeight="1" x14ac:dyDescent="0.25">
      <c r="A179" s="110"/>
      <c r="B179" s="110"/>
      <c r="C179" s="110"/>
      <c r="D179" s="110"/>
      <c r="E179" s="110"/>
      <c r="F179" s="110"/>
      <c r="G179" s="110"/>
      <c r="H179" s="110"/>
      <c r="I179" s="110"/>
      <c r="J179" s="110"/>
      <c r="K179" s="110"/>
      <c r="L179" s="110"/>
      <c r="M179" s="110"/>
      <c r="N179" s="110"/>
      <c r="O179" s="110"/>
      <c r="P179" s="110"/>
      <c r="Q179" s="110"/>
      <c r="R179" s="110"/>
      <c r="S179" s="110"/>
      <c r="T179" s="110"/>
      <c r="U179" s="110"/>
    </row>
    <row r="180" spans="1:21" ht="12.75" customHeight="1" x14ac:dyDescent="0.25">
      <c r="A180" s="110"/>
      <c r="B180" s="110"/>
      <c r="C180" s="110"/>
      <c r="D180" s="110"/>
      <c r="E180" s="110"/>
      <c r="F180" s="110"/>
      <c r="G180" s="110"/>
      <c r="H180" s="110"/>
      <c r="I180" s="110"/>
      <c r="J180" s="110"/>
      <c r="K180" s="110"/>
      <c r="L180" s="110"/>
      <c r="M180" s="110"/>
      <c r="N180" s="110"/>
      <c r="O180" s="110"/>
      <c r="P180" s="110"/>
      <c r="Q180" s="110"/>
      <c r="R180" s="110"/>
      <c r="S180" s="110"/>
      <c r="T180" s="110"/>
      <c r="U180" s="110"/>
    </row>
    <row r="181" spans="1:21" ht="12.75" customHeight="1" x14ac:dyDescent="0.25">
      <c r="A181" s="110"/>
      <c r="B181" s="110"/>
      <c r="C181" s="110"/>
      <c r="D181" s="110"/>
      <c r="E181" s="110"/>
      <c r="F181" s="110"/>
      <c r="G181" s="110"/>
      <c r="H181" s="110"/>
      <c r="I181" s="110"/>
      <c r="J181" s="110"/>
      <c r="K181" s="110"/>
      <c r="L181" s="110"/>
      <c r="M181" s="110"/>
      <c r="N181" s="110"/>
      <c r="O181" s="110"/>
      <c r="P181" s="110"/>
      <c r="Q181" s="110"/>
      <c r="R181" s="110"/>
      <c r="S181" s="110"/>
      <c r="T181" s="110"/>
      <c r="U181" s="110"/>
    </row>
    <row r="182" spans="1:21" ht="12.75" customHeight="1" x14ac:dyDescent="0.25">
      <c r="A182" s="110"/>
      <c r="B182" s="110"/>
      <c r="C182" s="110"/>
      <c r="D182" s="110"/>
      <c r="E182" s="110"/>
      <c r="F182" s="110"/>
      <c r="G182" s="110"/>
      <c r="H182" s="110"/>
      <c r="I182" s="110"/>
      <c r="J182" s="110"/>
      <c r="K182" s="110"/>
      <c r="L182" s="110"/>
      <c r="M182" s="110"/>
      <c r="N182" s="110"/>
      <c r="O182" s="110"/>
      <c r="P182" s="110"/>
      <c r="Q182" s="110"/>
      <c r="R182" s="110"/>
      <c r="S182" s="110"/>
      <c r="T182" s="110"/>
      <c r="U182" s="110"/>
    </row>
    <row r="183" spans="1:21" ht="12.75" customHeight="1" x14ac:dyDescent="0.25">
      <c r="A183" s="110"/>
      <c r="B183" s="110"/>
      <c r="C183" s="110"/>
      <c r="D183" s="110"/>
      <c r="E183" s="110"/>
      <c r="F183" s="110"/>
      <c r="G183" s="110"/>
      <c r="H183" s="110"/>
      <c r="I183" s="110"/>
      <c r="J183" s="110"/>
      <c r="K183" s="110"/>
      <c r="L183" s="110"/>
      <c r="M183" s="110"/>
      <c r="N183" s="110"/>
      <c r="O183" s="110"/>
      <c r="P183" s="110"/>
      <c r="Q183" s="110"/>
      <c r="R183" s="110"/>
      <c r="S183" s="110"/>
      <c r="T183" s="110"/>
      <c r="U183" s="110"/>
    </row>
    <row r="184" spans="1:21" ht="12.75" customHeight="1" x14ac:dyDescent="0.25">
      <c r="A184" s="110"/>
      <c r="B184" s="110"/>
      <c r="C184" s="110"/>
      <c r="D184" s="110"/>
      <c r="E184" s="110"/>
      <c r="F184" s="110"/>
      <c r="G184" s="110"/>
      <c r="H184" s="110"/>
      <c r="I184" s="110"/>
      <c r="J184" s="110"/>
      <c r="K184" s="110"/>
      <c r="L184" s="110"/>
      <c r="M184" s="110"/>
      <c r="N184" s="110"/>
      <c r="O184" s="110"/>
      <c r="P184" s="110"/>
      <c r="Q184" s="110"/>
      <c r="R184" s="110"/>
      <c r="S184" s="110"/>
      <c r="T184" s="110"/>
      <c r="U184" s="110"/>
    </row>
    <row r="185" spans="1:21" ht="12.75" customHeight="1" x14ac:dyDescent="0.25">
      <c r="A185" s="110"/>
      <c r="B185" s="110"/>
      <c r="C185" s="110"/>
      <c r="D185" s="110"/>
      <c r="E185" s="110"/>
      <c r="F185" s="110"/>
      <c r="G185" s="110"/>
      <c r="H185" s="110"/>
      <c r="I185" s="110"/>
      <c r="J185" s="110"/>
      <c r="K185" s="110"/>
      <c r="L185" s="110"/>
      <c r="M185" s="110"/>
      <c r="N185" s="110"/>
      <c r="O185" s="110"/>
      <c r="P185" s="110"/>
      <c r="Q185" s="110"/>
      <c r="R185" s="110"/>
      <c r="S185" s="110"/>
      <c r="T185" s="110"/>
      <c r="U185" s="110"/>
    </row>
    <row r="186" spans="1:21" ht="12.75" customHeight="1" x14ac:dyDescent="0.25">
      <c r="A186" s="110"/>
      <c r="B186" s="110"/>
      <c r="C186" s="110"/>
      <c r="D186" s="110"/>
      <c r="E186" s="110"/>
      <c r="F186" s="110"/>
      <c r="G186" s="110"/>
      <c r="H186" s="110"/>
      <c r="I186" s="110"/>
      <c r="J186" s="110"/>
      <c r="K186" s="110"/>
      <c r="L186" s="110"/>
      <c r="M186" s="110"/>
      <c r="N186" s="110"/>
      <c r="O186" s="110"/>
      <c r="P186" s="110"/>
      <c r="Q186" s="110"/>
      <c r="R186" s="110"/>
      <c r="S186" s="110"/>
      <c r="T186" s="110"/>
      <c r="U186" s="110"/>
    </row>
    <row r="187" spans="1:21" ht="12.75" customHeight="1" x14ac:dyDescent="0.25">
      <c r="A187" s="110"/>
      <c r="B187" s="110"/>
      <c r="C187" s="110"/>
      <c r="D187" s="110"/>
      <c r="E187" s="110"/>
      <c r="F187" s="110"/>
      <c r="G187" s="110"/>
      <c r="H187" s="110"/>
      <c r="I187" s="110"/>
      <c r="J187" s="110"/>
      <c r="K187" s="110"/>
      <c r="L187" s="110"/>
      <c r="M187" s="110"/>
      <c r="N187" s="110"/>
      <c r="O187" s="110"/>
      <c r="P187" s="110"/>
      <c r="Q187" s="110"/>
      <c r="R187" s="110"/>
      <c r="S187" s="110"/>
      <c r="T187" s="110"/>
      <c r="U187" s="110"/>
    </row>
    <row r="188" spans="1:21" ht="12.75" customHeight="1" x14ac:dyDescent="0.25">
      <c r="A188" s="110"/>
      <c r="B188" s="110"/>
      <c r="C188" s="110"/>
      <c r="D188" s="110"/>
      <c r="E188" s="110"/>
      <c r="F188" s="110"/>
      <c r="G188" s="110"/>
      <c r="H188" s="110"/>
      <c r="I188" s="110"/>
      <c r="J188" s="110"/>
      <c r="K188" s="110"/>
      <c r="L188" s="110"/>
      <c r="M188" s="110"/>
      <c r="N188" s="110"/>
      <c r="O188" s="110"/>
      <c r="P188" s="110"/>
      <c r="Q188" s="110"/>
      <c r="R188" s="110"/>
      <c r="S188" s="110"/>
      <c r="T188" s="110"/>
      <c r="U188" s="110"/>
    </row>
    <row r="189" spans="1:21" ht="12.75" customHeight="1" x14ac:dyDescent="0.25">
      <c r="A189" s="110"/>
      <c r="B189" s="110"/>
      <c r="C189" s="110"/>
      <c r="D189" s="110"/>
      <c r="E189" s="110"/>
      <c r="F189" s="110"/>
      <c r="G189" s="110"/>
      <c r="H189" s="110"/>
      <c r="I189" s="110"/>
      <c r="J189" s="110"/>
      <c r="K189" s="110"/>
      <c r="L189" s="110"/>
      <c r="M189" s="110"/>
      <c r="N189" s="110"/>
      <c r="O189" s="110"/>
      <c r="P189" s="110"/>
      <c r="Q189" s="110"/>
      <c r="R189" s="110"/>
      <c r="S189" s="110"/>
      <c r="T189" s="110"/>
      <c r="U189" s="110"/>
    </row>
    <row r="190" spans="1:21" ht="12.75" customHeight="1" x14ac:dyDescent="0.25">
      <c r="A190" s="110"/>
      <c r="B190" s="110"/>
      <c r="C190" s="110"/>
      <c r="D190" s="110"/>
      <c r="E190" s="110"/>
      <c r="F190" s="110"/>
      <c r="G190" s="110"/>
      <c r="H190" s="110"/>
      <c r="I190" s="110"/>
      <c r="J190" s="110"/>
      <c r="K190" s="110"/>
      <c r="L190" s="110"/>
      <c r="M190" s="110"/>
      <c r="N190" s="110"/>
      <c r="O190" s="110"/>
      <c r="P190" s="110"/>
      <c r="Q190" s="110"/>
      <c r="R190" s="110"/>
      <c r="S190" s="110"/>
      <c r="T190" s="110"/>
      <c r="U190" s="110"/>
    </row>
    <row r="191" spans="1:21" ht="12.75" customHeight="1" x14ac:dyDescent="0.25">
      <c r="A191" s="110"/>
      <c r="B191" s="110"/>
      <c r="C191" s="110"/>
      <c r="D191" s="110"/>
      <c r="E191" s="110"/>
      <c r="F191" s="110"/>
      <c r="G191" s="110"/>
      <c r="H191" s="110"/>
      <c r="I191" s="110"/>
      <c r="J191" s="110"/>
      <c r="K191" s="110"/>
      <c r="L191" s="110"/>
      <c r="M191" s="110"/>
      <c r="N191" s="110"/>
      <c r="O191" s="110"/>
      <c r="P191" s="110"/>
      <c r="Q191" s="110"/>
      <c r="R191" s="110"/>
      <c r="S191" s="110"/>
      <c r="T191" s="110"/>
      <c r="U191" s="110"/>
    </row>
    <row r="192" spans="1:21" ht="12.75" customHeight="1" x14ac:dyDescent="0.25">
      <c r="A192" s="110"/>
      <c r="B192" s="110"/>
      <c r="C192" s="110"/>
      <c r="D192" s="110"/>
      <c r="E192" s="110"/>
      <c r="F192" s="110"/>
      <c r="G192" s="110"/>
      <c r="H192" s="110"/>
      <c r="I192" s="110"/>
      <c r="J192" s="110"/>
      <c r="K192" s="110"/>
      <c r="L192" s="110"/>
      <c r="M192" s="110"/>
      <c r="N192" s="110"/>
      <c r="O192" s="110"/>
      <c r="P192" s="110"/>
      <c r="Q192" s="110"/>
      <c r="R192" s="110"/>
      <c r="S192" s="110"/>
      <c r="T192" s="110"/>
      <c r="U192" s="110"/>
    </row>
    <row r="193" spans="1:21" ht="12.75" customHeight="1" x14ac:dyDescent="0.25">
      <c r="A193" s="110"/>
      <c r="B193" s="110"/>
      <c r="C193" s="110"/>
      <c r="D193" s="110"/>
      <c r="E193" s="110"/>
      <c r="F193" s="110"/>
      <c r="G193" s="110"/>
      <c r="H193" s="110"/>
      <c r="I193" s="110"/>
      <c r="J193" s="110"/>
      <c r="K193" s="110"/>
      <c r="L193" s="110"/>
      <c r="M193" s="110"/>
      <c r="N193" s="110"/>
      <c r="O193" s="110"/>
      <c r="P193" s="110"/>
      <c r="Q193" s="110"/>
      <c r="R193" s="110"/>
      <c r="S193" s="110"/>
      <c r="T193" s="110"/>
      <c r="U193" s="110"/>
    </row>
    <row r="194" spans="1:21" ht="12.75" customHeight="1" x14ac:dyDescent="0.25">
      <c r="A194" s="110"/>
      <c r="B194" s="110"/>
      <c r="C194" s="110"/>
      <c r="D194" s="110"/>
      <c r="E194" s="110"/>
      <c r="F194" s="110"/>
      <c r="G194" s="110"/>
      <c r="H194" s="110"/>
      <c r="I194" s="110"/>
      <c r="J194" s="110"/>
      <c r="K194" s="110"/>
      <c r="L194" s="110"/>
      <c r="M194" s="110"/>
      <c r="N194" s="110"/>
      <c r="O194" s="110"/>
      <c r="P194" s="110"/>
      <c r="Q194" s="110"/>
      <c r="R194" s="110"/>
      <c r="S194" s="110"/>
      <c r="T194" s="110"/>
      <c r="U194" s="110"/>
    </row>
    <row r="195" spans="1:21" ht="12.75" customHeight="1" x14ac:dyDescent="0.25">
      <c r="A195" s="110"/>
      <c r="B195" s="110"/>
      <c r="C195" s="110"/>
      <c r="D195" s="110"/>
      <c r="E195" s="110"/>
      <c r="F195" s="110"/>
      <c r="G195" s="110"/>
      <c r="H195" s="110"/>
      <c r="I195" s="110"/>
      <c r="J195" s="110"/>
      <c r="K195" s="110"/>
      <c r="L195" s="110"/>
      <c r="M195" s="110"/>
      <c r="N195" s="110"/>
      <c r="O195" s="110"/>
      <c r="P195" s="110"/>
      <c r="Q195" s="110"/>
      <c r="R195" s="110"/>
      <c r="S195" s="110"/>
      <c r="T195" s="110"/>
      <c r="U195" s="110"/>
    </row>
    <row r="196" spans="1:21" ht="12.75" customHeight="1" x14ac:dyDescent="0.25">
      <c r="A196" s="110"/>
      <c r="B196" s="110"/>
      <c r="C196" s="110"/>
      <c r="D196" s="110"/>
      <c r="E196" s="110"/>
      <c r="F196" s="110"/>
      <c r="G196" s="110"/>
      <c r="H196" s="110"/>
      <c r="I196" s="110"/>
      <c r="J196" s="110"/>
      <c r="K196" s="110"/>
      <c r="L196" s="110"/>
      <c r="M196" s="110"/>
      <c r="N196" s="110"/>
      <c r="O196" s="110"/>
      <c r="P196" s="110"/>
      <c r="Q196" s="110"/>
      <c r="R196" s="110"/>
      <c r="S196" s="110"/>
      <c r="T196" s="110"/>
      <c r="U196" s="110"/>
    </row>
    <row r="197" spans="1:21" ht="12.75" customHeight="1" x14ac:dyDescent="0.25">
      <c r="A197" s="110"/>
      <c r="B197" s="110"/>
      <c r="C197" s="110"/>
      <c r="D197" s="110"/>
      <c r="E197" s="110"/>
      <c r="F197" s="110"/>
      <c r="G197" s="110"/>
      <c r="H197" s="110"/>
      <c r="I197" s="110"/>
      <c r="J197" s="110"/>
      <c r="K197" s="110"/>
      <c r="L197" s="110"/>
      <c r="M197" s="110"/>
      <c r="N197" s="110"/>
      <c r="O197" s="110"/>
      <c r="P197" s="110"/>
      <c r="Q197" s="110"/>
      <c r="R197" s="110"/>
      <c r="S197" s="110"/>
      <c r="T197" s="110"/>
      <c r="U197" s="110"/>
    </row>
    <row r="198" spans="1:21" ht="12.75" customHeight="1" x14ac:dyDescent="0.25">
      <c r="A198" s="110"/>
      <c r="B198" s="110"/>
      <c r="C198" s="110"/>
      <c r="D198" s="110"/>
      <c r="E198" s="110"/>
      <c r="F198" s="110"/>
      <c r="G198" s="110"/>
      <c r="H198" s="110"/>
      <c r="I198" s="110"/>
      <c r="J198" s="110"/>
      <c r="K198" s="110"/>
      <c r="L198" s="110"/>
      <c r="M198" s="110"/>
      <c r="N198" s="110"/>
      <c r="O198" s="110"/>
      <c r="P198" s="110"/>
      <c r="Q198" s="110"/>
      <c r="R198" s="110"/>
      <c r="S198" s="110"/>
      <c r="T198" s="110"/>
      <c r="U198" s="110"/>
    </row>
    <row r="199" spans="1:21" ht="12.75" customHeight="1" x14ac:dyDescent="0.25">
      <c r="A199" s="110"/>
      <c r="B199" s="110"/>
      <c r="C199" s="110"/>
      <c r="D199" s="110"/>
      <c r="E199" s="110"/>
      <c r="F199" s="110"/>
      <c r="G199" s="110"/>
      <c r="H199" s="110"/>
      <c r="I199" s="110"/>
      <c r="J199" s="110"/>
      <c r="K199" s="110"/>
      <c r="L199" s="110"/>
      <c r="M199" s="110"/>
      <c r="N199" s="110"/>
      <c r="O199" s="110"/>
      <c r="P199" s="110"/>
      <c r="Q199" s="110"/>
      <c r="R199" s="110"/>
      <c r="S199" s="110"/>
      <c r="T199" s="110"/>
      <c r="U199" s="110"/>
    </row>
    <row r="200" spans="1:21" ht="12.75" customHeight="1" x14ac:dyDescent="0.25">
      <c r="A200" s="110"/>
      <c r="B200" s="110"/>
      <c r="C200" s="110"/>
      <c r="D200" s="110"/>
      <c r="E200" s="110"/>
      <c r="F200" s="110"/>
      <c r="G200" s="110"/>
      <c r="H200" s="110"/>
      <c r="I200" s="110"/>
      <c r="J200" s="110"/>
      <c r="K200" s="110"/>
      <c r="L200" s="110"/>
      <c r="M200" s="110"/>
      <c r="N200" s="110"/>
      <c r="O200" s="110"/>
      <c r="P200" s="110"/>
      <c r="Q200" s="110"/>
      <c r="R200" s="110"/>
      <c r="S200" s="110"/>
      <c r="T200" s="110"/>
      <c r="U200" s="110"/>
    </row>
    <row r="201" spans="1:21" ht="12.75" customHeight="1" x14ac:dyDescent="0.25">
      <c r="A201" s="110"/>
      <c r="B201" s="110"/>
      <c r="C201" s="110"/>
      <c r="D201" s="110"/>
      <c r="E201" s="110"/>
      <c r="F201" s="110"/>
      <c r="G201" s="110"/>
      <c r="H201" s="110"/>
      <c r="I201" s="110"/>
      <c r="J201" s="110"/>
      <c r="K201" s="110"/>
      <c r="L201" s="110"/>
      <c r="M201" s="110"/>
      <c r="N201" s="110"/>
      <c r="O201" s="110"/>
      <c r="P201" s="110"/>
      <c r="Q201" s="110"/>
      <c r="R201" s="110"/>
      <c r="S201" s="110"/>
      <c r="T201" s="110"/>
      <c r="U201" s="110"/>
    </row>
    <row r="202" spans="1:21" ht="12.75" customHeight="1" x14ac:dyDescent="0.25">
      <c r="A202" s="110"/>
      <c r="B202" s="110"/>
      <c r="C202" s="110"/>
      <c r="D202" s="110"/>
      <c r="E202" s="110"/>
      <c r="F202" s="110"/>
      <c r="G202" s="110"/>
      <c r="H202" s="110"/>
      <c r="I202" s="110"/>
      <c r="J202" s="110"/>
      <c r="K202" s="110"/>
      <c r="L202" s="110"/>
      <c r="M202" s="110"/>
      <c r="N202" s="110"/>
      <c r="O202" s="110"/>
      <c r="P202" s="110"/>
      <c r="Q202" s="110"/>
      <c r="R202" s="110"/>
      <c r="S202" s="110"/>
      <c r="T202" s="110"/>
      <c r="U202" s="110"/>
    </row>
    <row r="203" spans="1:21" ht="12.75" customHeight="1" x14ac:dyDescent="0.25">
      <c r="A203" s="110"/>
      <c r="B203" s="110"/>
      <c r="C203" s="110"/>
      <c r="D203" s="110"/>
      <c r="E203" s="110"/>
      <c r="F203" s="110"/>
      <c r="G203" s="110"/>
      <c r="H203" s="110"/>
      <c r="I203" s="110"/>
      <c r="J203" s="110"/>
      <c r="K203" s="110"/>
      <c r="L203" s="110"/>
      <c r="M203" s="110"/>
      <c r="N203" s="110"/>
      <c r="O203" s="110"/>
      <c r="P203" s="110"/>
      <c r="Q203" s="110"/>
      <c r="R203" s="110"/>
      <c r="S203" s="110"/>
      <c r="T203" s="110"/>
      <c r="U203" s="110"/>
    </row>
    <row r="204" spans="1:21" ht="12.75" customHeight="1" x14ac:dyDescent="0.25">
      <c r="A204" s="110"/>
      <c r="B204" s="110"/>
      <c r="C204" s="110"/>
      <c r="D204" s="110"/>
      <c r="E204" s="110"/>
      <c r="F204" s="110"/>
      <c r="G204" s="110"/>
      <c r="H204" s="110"/>
      <c r="I204" s="110"/>
      <c r="J204" s="110"/>
      <c r="K204" s="110"/>
      <c r="L204" s="110"/>
      <c r="M204" s="110"/>
      <c r="N204" s="110"/>
      <c r="O204" s="110"/>
      <c r="P204" s="110"/>
      <c r="Q204" s="110"/>
      <c r="R204" s="110"/>
      <c r="S204" s="110"/>
      <c r="T204" s="110"/>
      <c r="U204" s="110"/>
    </row>
    <row r="205" spans="1:21" ht="12.75" customHeight="1" x14ac:dyDescent="0.25">
      <c r="A205" s="110"/>
      <c r="B205" s="110"/>
      <c r="C205" s="110"/>
      <c r="D205" s="110"/>
      <c r="E205" s="110"/>
      <c r="F205" s="110"/>
      <c r="G205" s="110"/>
      <c r="H205" s="110"/>
      <c r="I205" s="110"/>
      <c r="J205" s="110"/>
      <c r="K205" s="110"/>
      <c r="L205" s="110"/>
      <c r="M205" s="110"/>
      <c r="N205" s="110"/>
      <c r="O205" s="110"/>
      <c r="P205" s="110"/>
      <c r="Q205" s="110"/>
      <c r="R205" s="110"/>
      <c r="S205" s="110"/>
      <c r="T205" s="110"/>
      <c r="U205" s="110"/>
    </row>
    <row r="206" spans="1:21" ht="12.75" customHeight="1" x14ac:dyDescent="0.25">
      <c r="A206" s="110"/>
      <c r="B206" s="110"/>
      <c r="C206" s="110"/>
      <c r="D206" s="110"/>
      <c r="E206" s="110"/>
      <c r="F206" s="110"/>
      <c r="G206" s="110"/>
      <c r="H206" s="110"/>
      <c r="I206" s="110"/>
      <c r="J206" s="110"/>
      <c r="K206" s="110"/>
      <c r="L206" s="110"/>
      <c r="M206" s="110"/>
      <c r="N206" s="110"/>
      <c r="O206" s="110"/>
      <c r="P206" s="110"/>
      <c r="Q206" s="110"/>
      <c r="R206" s="110"/>
      <c r="S206" s="110"/>
      <c r="T206" s="110"/>
      <c r="U206" s="110"/>
    </row>
    <row r="207" spans="1:21" ht="12.75" customHeight="1" x14ac:dyDescent="0.25">
      <c r="A207" s="110"/>
      <c r="B207" s="110"/>
      <c r="C207" s="110"/>
      <c r="D207" s="110"/>
      <c r="E207" s="110"/>
      <c r="F207" s="110"/>
      <c r="G207" s="110"/>
      <c r="H207" s="110"/>
      <c r="I207" s="110"/>
      <c r="J207" s="110"/>
      <c r="K207" s="110"/>
      <c r="L207" s="110"/>
      <c r="M207" s="110"/>
      <c r="N207" s="110"/>
      <c r="O207" s="110"/>
      <c r="P207" s="110"/>
      <c r="Q207" s="110"/>
      <c r="R207" s="110"/>
      <c r="S207" s="110"/>
      <c r="T207" s="110"/>
      <c r="U207" s="110"/>
    </row>
    <row r="208" spans="1:21" ht="12.75" customHeight="1" x14ac:dyDescent="0.25">
      <c r="A208" s="110"/>
      <c r="B208" s="110"/>
      <c r="C208" s="110"/>
      <c r="D208" s="110"/>
      <c r="E208" s="110"/>
      <c r="F208" s="110"/>
      <c r="G208" s="110"/>
      <c r="H208" s="110"/>
      <c r="I208" s="110"/>
      <c r="J208" s="110"/>
      <c r="K208" s="110"/>
      <c r="L208" s="110"/>
      <c r="M208" s="110"/>
      <c r="N208" s="110"/>
      <c r="O208" s="110"/>
      <c r="P208" s="110"/>
      <c r="Q208" s="110"/>
      <c r="R208" s="110"/>
      <c r="S208" s="110"/>
      <c r="T208" s="110"/>
      <c r="U208" s="110"/>
    </row>
    <row r="209" spans="1:21" ht="12.75" customHeight="1" x14ac:dyDescent="0.25">
      <c r="A209" s="110"/>
      <c r="B209" s="110"/>
      <c r="C209" s="110"/>
      <c r="D209" s="110"/>
      <c r="E209" s="110"/>
      <c r="F209" s="110"/>
      <c r="G209" s="110"/>
      <c r="H209" s="110"/>
      <c r="I209" s="110"/>
      <c r="J209" s="110"/>
      <c r="K209" s="110"/>
      <c r="L209" s="110"/>
      <c r="M209" s="110"/>
      <c r="N209" s="110"/>
      <c r="O209" s="110"/>
      <c r="P209" s="110"/>
      <c r="Q209" s="110"/>
      <c r="R209" s="110"/>
      <c r="S209" s="110"/>
      <c r="T209" s="110"/>
      <c r="U209" s="110"/>
    </row>
    <row r="210" spans="1:21" ht="12.75" customHeight="1" x14ac:dyDescent="0.25">
      <c r="A210" s="110"/>
      <c r="B210" s="110"/>
      <c r="C210" s="110"/>
      <c r="D210" s="110"/>
      <c r="E210" s="110"/>
      <c r="F210" s="110"/>
      <c r="G210" s="110"/>
      <c r="H210" s="110"/>
      <c r="I210" s="110"/>
      <c r="J210" s="110"/>
      <c r="K210" s="110"/>
      <c r="L210" s="110"/>
      <c r="M210" s="110"/>
      <c r="N210" s="110"/>
      <c r="O210" s="110"/>
      <c r="P210" s="110"/>
      <c r="Q210" s="110"/>
      <c r="R210" s="110"/>
      <c r="S210" s="110"/>
      <c r="T210" s="110"/>
      <c r="U210" s="110"/>
    </row>
    <row r="211" spans="1:21" ht="12.75" customHeight="1" x14ac:dyDescent="0.25">
      <c r="A211" s="110"/>
      <c r="B211" s="110"/>
      <c r="C211" s="110"/>
      <c r="D211" s="110"/>
      <c r="E211" s="110"/>
      <c r="F211" s="110"/>
      <c r="G211" s="110"/>
      <c r="H211" s="110"/>
      <c r="I211" s="110"/>
      <c r="J211" s="110"/>
      <c r="K211" s="110"/>
      <c r="L211" s="110"/>
      <c r="M211" s="110"/>
      <c r="N211" s="110"/>
      <c r="O211" s="110"/>
      <c r="P211" s="110"/>
      <c r="Q211" s="110"/>
      <c r="R211" s="110"/>
      <c r="S211" s="110"/>
      <c r="T211" s="110"/>
      <c r="U211" s="110"/>
    </row>
    <row r="212" spans="1:21" ht="12.75" customHeight="1" x14ac:dyDescent="0.25">
      <c r="A212" s="110"/>
      <c r="B212" s="110"/>
      <c r="C212" s="110"/>
      <c r="D212" s="110"/>
      <c r="E212" s="110"/>
      <c r="F212" s="110"/>
      <c r="G212" s="110"/>
      <c r="H212" s="110"/>
      <c r="I212" s="110"/>
      <c r="J212" s="110"/>
      <c r="K212" s="110"/>
      <c r="L212" s="110"/>
      <c r="M212" s="110"/>
      <c r="N212" s="110"/>
      <c r="O212" s="110"/>
      <c r="P212" s="110"/>
      <c r="Q212" s="110"/>
      <c r="R212" s="110"/>
      <c r="S212" s="110"/>
      <c r="T212" s="110"/>
      <c r="U212" s="110"/>
    </row>
    <row r="213" spans="1:21" ht="12.75" customHeight="1" x14ac:dyDescent="0.25">
      <c r="A213" s="110"/>
      <c r="B213" s="110"/>
      <c r="C213" s="110"/>
      <c r="D213" s="110"/>
      <c r="E213" s="110"/>
      <c r="F213" s="110"/>
      <c r="G213" s="110"/>
      <c r="H213" s="110"/>
      <c r="I213" s="110"/>
      <c r="J213" s="110"/>
      <c r="K213" s="110"/>
      <c r="L213" s="110"/>
      <c r="M213" s="110"/>
      <c r="N213" s="110"/>
      <c r="O213" s="110"/>
      <c r="P213" s="110"/>
      <c r="Q213" s="110"/>
      <c r="R213" s="110"/>
      <c r="S213" s="110"/>
      <c r="T213" s="110"/>
      <c r="U213" s="110"/>
    </row>
    <row r="214" spans="1:21" ht="12.75" customHeight="1" x14ac:dyDescent="0.25">
      <c r="A214" s="110"/>
      <c r="B214" s="110"/>
      <c r="C214" s="110"/>
      <c r="D214" s="110"/>
      <c r="E214" s="110"/>
      <c r="F214" s="110"/>
      <c r="G214" s="110"/>
      <c r="H214" s="110"/>
      <c r="I214" s="110"/>
      <c r="J214" s="110"/>
      <c r="K214" s="110"/>
      <c r="L214" s="110"/>
      <c r="M214" s="110"/>
      <c r="N214" s="110"/>
      <c r="O214" s="110"/>
      <c r="P214" s="110"/>
      <c r="Q214" s="110"/>
      <c r="R214" s="110"/>
      <c r="S214" s="110"/>
      <c r="T214" s="110"/>
      <c r="U214" s="110"/>
    </row>
    <row r="215" spans="1:21" ht="12.75" customHeight="1" x14ac:dyDescent="0.25">
      <c r="A215" s="110"/>
      <c r="B215" s="110"/>
      <c r="C215" s="110"/>
      <c r="D215" s="110"/>
      <c r="E215" s="110"/>
      <c r="F215" s="110"/>
      <c r="G215" s="110"/>
      <c r="H215" s="110"/>
      <c r="I215" s="110"/>
      <c r="J215" s="110"/>
      <c r="K215" s="110"/>
      <c r="L215" s="110"/>
      <c r="M215" s="110"/>
      <c r="N215" s="110"/>
      <c r="O215" s="110"/>
      <c r="P215" s="110"/>
      <c r="Q215" s="110"/>
      <c r="R215" s="110"/>
      <c r="S215" s="110"/>
      <c r="T215" s="110"/>
      <c r="U215" s="110"/>
    </row>
    <row r="216" spans="1:21" ht="12.75" customHeight="1" x14ac:dyDescent="0.25">
      <c r="A216" s="110"/>
      <c r="B216" s="110"/>
      <c r="C216" s="110"/>
      <c r="D216" s="110"/>
      <c r="E216" s="110"/>
      <c r="F216" s="110"/>
      <c r="G216" s="110"/>
      <c r="H216" s="110"/>
      <c r="I216" s="110"/>
      <c r="J216" s="110"/>
      <c r="K216" s="110"/>
      <c r="L216" s="110"/>
      <c r="M216" s="110"/>
      <c r="N216" s="110"/>
      <c r="O216" s="110"/>
      <c r="P216" s="110"/>
      <c r="Q216" s="110"/>
      <c r="R216" s="110"/>
      <c r="S216" s="110"/>
      <c r="T216" s="110"/>
      <c r="U216" s="110"/>
    </row>
    <row r="217" spans="1:21" ht="12.75" customHeight="1" x14ac:dyDescent="0.25">
      <c r="A217" s="110"/>
      <c r="B217" s="110"/>
      <c r="C217" s="110"/>
      <c r="D217" s="110"/>
      <c r="E217" s="110"/>
      <c r="F217" s="110"/>
      <c r="G217" s="110"/>
      <c r="H217" s="110"/>
      <c r="I217" s="110"/>
      <c r="J217" s="110"/>
      <c r="K217" s="110"/>
      <c r="L217" s="110"/>
      <c r="M217" s="110"/>
      <c r="N217" s="110"/>
      <c r="O217" s="110"/>
      <c r="P217" s="110"/>
      <c r="Q217" s="110"/>
      <c r="R217" s="110"/>
      <c r="S217" s="110"/>
      <c r="T217" s="110"/>
      <c r="U217" s="110"/>
    </row>
    <row r="218" spans="1:21" ht="12.75" customHeight="1" x14ac:dyDescent="0.25">
      <c r="A218" s="110"/>
      <c r="B218" s="110"/>
      <c r="C218" s="110"/>
      <c r="D218" s="110"/>
      <c r="E218" s="110"/>
      <c r="F218" s="110"/>
      <c r="G218" s="110"/>
      <c r="H218" s="110"/>
      <c r="I218" s="110"/>
      <c r="J218" s="110"/>
      <c r="K218" s="110"/>
      <c r="L218" s="110"/>
      <c r="M218" s="110"/>
      <c r="N218" s="110"/>
      <c r="O218" s="110"/>
      <c r="P218" s="110"/>
      <c r="Q218" s="110"/>
      <c r="R218" s="110"/>
      <c r="S218" s="110"/>
      <c r="T218" s="110"/>
      <c r="U218" s="110"/>
    </row>
    <row r="219" spans="1:21" ht="12.75" customHeight="1" x14ac:dyDescent="0.25">
      <c r="A219" s="110"/>
      <c r="B219" s="110"/>
      <c r="C219" s="110"/>
      <c r="D219" s="110"/>
      <c r="E219" s="110"/>
      <c r="F219" s="110"/>
      <c r="G219" s="110"/>
      <c r="H219" s="110"/>
      <c r="I219" s="110"/>
      <c r="J219" s="110"/>
      <c r="K219" s="110"/>
      <c r="L219" s="110"/>
      <c r="M219" s="110"/>
      <c r="N219" s="110"/>
      <c r="O219" s="110"/>
      <c r="P219" s="110"/>
      <c r="Q219" s="110"/>
      <c r="R219" s="110"/>
      <c r="S219" s="110"/>
      <c r="T219" s="110"/>
      <c r="U219" s="110"/>
    </row>
    <row r="220" spans="1:21" ht="12.75" customHeight="1" x14ac:dyDescent="0.25">
      <c r="A220" s="110"/>
      <c r="B220" s="110"/>
      <c r="C220" s="110"/>
      <c r="D220" s="110"/>
      <c r="E220" s="110"/>
      <c r="F220" s="110"/>
      <c r="G220" s="110"/>
      <c r="H220" s="110"/>
      <c r="I220" s="110"/>
      <c r="J220" s="110"/>
      <c r="K220" s="110"/>
      <c r="L220" s="110"/>
      <c r="M220" s="110"/>
      <c r="N220" s="110"/>
      <c r="O220" s="110"/>
      <c r="P220" s="110"/>
      <c r="Q220" s="110"/>
      <c r="R220" s="110"/>
      <c r="S220" s="110"/>
      <c r="T220" s="110"/>
      <c r="U220" s="110"/>
    </row>
    <row r="221" spans="1:21" ht="12.75" customHeight="1" x14ac:dyDescent="0.25">
      <c r="A221" s="110"/>
      <c r="B221" s="110"/>
      <c r="C221" s="110"/>
      <c r="D221" s="110"/>
      <c r="E221" s="110"/>
      <c r="F221" s="110"/>
      <c r="G221" s="110"/>
      <c r="H221" s="110"/>
      <c r="I221" s="110"/>
      <c r="J221" s="110"/>
      <c r="K221" s="110"/>
      <c r="L221" s="110"/>
      <c r="M221" s="110"/>
      <c r="N221" s="110"/>
      <c r="O221" s="110"/>
      <c r="P221" s="110"/>
      <c r="Q221" s="110"/>
      <c r="R221" s="110"/>
      <c r="S221" s="110"/>
      <c r="T221" s="110"/>
      <c r="U221" s="110"/>
    </row>
    <row r="222" spans="1:21" ht="15.75" customHeight="1" x14ac:dyDescent="0.25"/>
    <row r="223" spans="1:21" ht="15.75" customHeight="1" x14ac:dyDescent="0.25"/>
    <row r="224" spans="1:2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INSTRUCTIVO</vt:lpstr>
      <vt:lpstr>MATRIZ DE RIESGOS </vt:lpstr>
      <vt:lpstr>MATRIZ DE CALOR INHERENTE</vt:lpstr>
      <vt:lpstr>MATRIZ DE CALOR RESIDUAL</vt:lpstr>
      <vt:lpstr>TABLA DE PROBABILIDAD</vt:lpstr>
      <vt:lpstr>TABLA DE IMPACTO</vt:lpstr>
      <vt:lpstr>TABLA DE VALORACION DE CONTROLE</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Lenovo-PC</cp:lastModifiedBy>
  <dcterms:created xsi:type="dcterms:W3CDTF">2020-03-24T23:12:47Z</dcterms:created>
  <dcterms:modified xsi:type="dcterms:W3CDTF">2023-11-27T13:39:49Z</dcterms:modified>
</cp:coreProperties>
</file>