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VO" sheetId="1" r:id="rId4"/>
    <sheet state="visible" name="MATRIZ DE RIESGOS " sheetId="2" r:id="rId5"/>
    <sheet state="visible" name="MATRIZ DE CALOR INHERENTE" sheetId="3" r:id="rId6"/>
    <sheet state="visible" name="MATRIZ DE CALOR RESIDUAL" sheetId="4" r:id="rId7"/>
    <sheet state="visible" name="TABLA DE PROBABILIDAD" sheetId="5" r:id="rId8"/>
    <sheet state="visible" name="TABLA DE IMPACTO" sheetId="6" r:id="rId9"/>
    <sheet state="visible" name="TABLA DE VALORACION DE CONTROLE" sheetId="7" r:id="rId10"/>
    <sheet state="hidden" name="Opciones Tratamiento" sheetId="8" r:id="rId11"/>
    <sheet state="hidden" name="Hoja1" sheetId="9" r:id="rId12"/>
  </sheets>
  <definedNames/>
  <calcPr/>
  <extLst>
    <ext uri="GoogleSheetsCustomDataVersion2">
      <go:sheetsCustomData xmlns:go="http://customooxmlschemas.google.com/" r:id="rId13" roundtripDataChecksum="gN11c6dZ7Ze2B9V12p/YsSyd2bAZ956Zmzb/LSsDppQ="/>
    </ext>
  </extLst>
</workbook>
</file>

<file path=xl/comments1.xml><?xml version="1.0" encoding="utf-8"?>
<comments xmlns:r="http://schemas.openxmlformats.org/officeDocument/2006/relationships" xmlns="http://schemas.openxmlformats.org/spreadsheetml/2006/main">
  <authors>
    <author/>
  </authors>
  <commentList>
    <comment authorId="0" ref="E7">
      <text>
        <t xml:space="preserve">======
ID#AAABDGw9ofU
Calidad    (2023-12-22 14:58:51)
Inicia con Posibilidad de
¿Qué? Impacto
¿Cómo? Causa Inmediata
¿Por qué? Causa Raíz</t>
      </text>
    </comment>
    <comment authorId="0" ref="G7">
      <text>
        <t xml:space="preserve">======
ID#AAABDGw9ofQ
Calidad    (2023-12-22 14:58:51)
Exposición al riesgo del proceso o actividad que se este analizando</t>
      </text>
    </comment>
    <comment authorId="0" ref="P7">
      <text>
        <t xml:space="preserve">======
ID#AAABDGw9ofM
Calidad    (2023-12-22 14:58:51)
Responsable 
Acción
Complemento</t>
      </text>
    </comment>
  </commentList>
  <extLst>
    <ext uri="GoogleSheetsCustomDataVersion2">
      <go:sheetsCustomData xmlns:go="http://customooxmlschemas.google.com/" r:id="rId1" roundtripDataSignature="AMtx7mhP5auuD0gs19WHsThmwwKib22rTw=="/>
    </ext>
  </extLst>
</comments>
</file>

<file path=xl/sharedStrings.xml><?xml version="1.0" encoding="utf-8"?>
<sst xmlns="http://schemas.openxmlformats.org/spreadsheetml/2006/main" count="362" uniqueCount="230">
  <si>
    <t>Matriz Mapa de Riesgos</t>
  </si>
  <si>
    <r>
      <rPr>
        <rFont val="Times New Roman"/>
        <color theme="1"/>
        <sz val="10.0"/>
      </rP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 Alcaldía de Pasto frente a la estructuración de los mapas de riesgos, como herramienta fundamental frente a la gestión del riesgo, el presente formato desarrolla un esquema completo acorde con los contenidos metodológicos de la </t>
    </r>
    <r>
      <rPr>
        <rFont val="Times New Roman"/>
        <b/>
        <color rgb="FFE36C09"/>
        <sz val="10.0"/>
      </rPr>
      <t>Guía para la Administración del Riesgo y el diseño de controles V5</t>
    </r>
    <r>
      <rPr>
        <rFont val="Times New Roman"/>
        <color theme="1"/>
        <sz val="10.0"/>
      </rPr>
      <t>. El formato cuenta con celdas parametrizadas y permite contar con los respectivos mapas de calor para riesgo inherente y riesgo residual.</t>
    </r>
  </si>
  <si>
    <t>Orientaciones Generales</t>
  </si>
  <si>
    <r>
      <rPr>
        <rFont val="Times New Roman"/>
        <color theme="1"/>
        <sz val="11.0"/>
      </rPr>
      <t xml:space="preserve">Antes de iniciar con el diligenciamiento de la información en la matriz, se requiere haber avanzado en el análisis del </t>
    </r>
    <r>
      <rPr>
        <rFont val="Times New Roman"/>
        <b/>
        <color theme="1"/>
        <sz val="11.0"/>
      </rPr>
      <t>proceso, su objetivo, alcance, actividades clave</t>
    </r>
    <r>
      <rPr>
        <rFont val="Times New Roman"/>
        <color theme="1"/>
        <sz val="11.0"/>
      </rPr>
      <t xml:space="preserve">, considere los lineamientos establecidos en el </t>
    </r>
    <r>
      <rPr>
        <rFont val="Times New Roman"/>
        <b/>
        <color rgb="FFE36C09"/>
        <sz val="11.0"/>
      </rPr>
      <t>Paso 2: identificación del riesgo</t>
    </r>
    <r>
      <rPr>
        <rFont val="Times New Roman"/>
        <color theme="1"/>
        <sz val="11.0"/>
      </rPr>
      <t xml:space="preserve">, donde se explica ampliamente las bases para adelanter este análisis.
Así mismo, considere en el </t>
    </r>
    <r>
      <rPr>
        <rFont val="Times New Roman"/>
        <b/>
        <color rgb="FFE36C09"/>
        <sz val="11.0"/>
      </rPr>
      <t>Paso 3: valoración del riesgo</t>
    </r>
    <r>
      <rPr>
        <rFont val="Times New Roman"/>
        <color theme="1"/>
        <sz val="11.0"/>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rFont val="Times New Roman"/>
        <b/>
        <color rgb="FFE36C09"/>
        <sz val="11.0"/>
      </rPr>
      <t>NOTA:</t>
    </r>
    <r>
      <rPr>
        <rFont val="Times New Roman"/>
        <color theme="1"/>
        <sz val="11.0"/>
      </rPr>
      <t xml:space="preserve"> Si lo considera pertinente, es posible agregar hojas de trabajo adicionales al presente formato que permitan incluir la traza de estos análisis.</t>
    </r>
  </si>
  <si>
    <r>
      <rPr>
        <rFont val="Times New Roman"/>
        <color theme="1"/>
        <sz val="10.0"/>
      </rPr>
      <t xml:space="preserve">El archivo contiene las siguientes hojas:
-   </t>
    </r>
    <r>
      <rPr>
        <rFont val="Times New Roman"/>
        <b/>
        <color theme="1"/>
        <sz val="11.0"/>
      </rPr>
      <t>Hoja 1 Instructivo</t>
    </r>
    <r>
      <rPr>
        <rFont val="Times New Roman"/>
        <color theme="1"/>
        <sz val="10.0"/>
      </rPr>
      <t xml:space="preserve">
 -  </t>
    </r>
    <r>
      <rPr>
        <rFont val="Times New Roman"/>
        <b/>
        <color theme="1"/>
        <sz val="11.0"/>
      </rPr>
      <t xml:space="preserve">Hoja 2 Mapa Final: </t>
    </r>
    <r>
      <rPr>
        <rFont val="Times New Roman"/>
        <color theme="1"/>
        <sz val="10.0"/>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</si>
  <si>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</si>
  <si>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</si>
  <si>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</si>
  <si>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</si>
  <si>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</si>
  <si>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</si>
  <si>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</si>
  <si>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</si>
  <si>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</si>
  <si>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</si>
  <si>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</si>
  <si>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</si>
  <si>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</si>
  <si>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</si>
  <si>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</si>
  <si>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</si>
  <si>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</si>
  <si>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rPr>
        <rFont val="Times New Roman"/>
        <color theme="1"/>
        <sz val="9.0"/>
      </rPr>
      <t xml:space="preserve">Consolida o resume los análisis sobre impacto + causa inmediata + causa raíz, permitiendo contar con una redacción clara y concreta del riesgo indentificado. Tenga en cuenta la estructura de alto nivel establecida en al guía, inicia con </t>
    </r>
    <r>
      <rPr>
        <rFont val="Times New Roman"/>
        <b/>
        <color rgb="FFE36C09"/>
        <sz val="9.0"/>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</si>
  <si>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</si>
  <si>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</si>
  <si>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</si>
  <si>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</si>
  <si>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</si>
  <si>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</si>
  <si>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</si>
  <si>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</si>
  <si>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</si>
  <si>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rPr>
        <rFont val="Times New Roman"/>
        <color theme="1"/>
        <sz val="9.0"/>
      </rPr>
      <t xml:space="preserve">Recuerde que el control se define como la medida que permite reducir o mitigar un riesgo. Defina el control (es) que atacan la causa raíz del riesgo, considere la estructura explicada en la guía: </t>
    </r>
    <r>
      <rPr>
        <rFont val="Times New Roman"/>
        <b/>
        <color rgb="FFE36C09"/>
        <sz val="9.0"/>
      </rPr>
      <t>Responsable de ejecutar el control + Acción + Complemento</t>
    </r>
  </si>
  <si>
    <t>Afectación</t>
  </si>
  <si>
    <t>Esta casilla no se diligencia, depende de la selección en la columna R.</t>
  </si>
  <si>
    <r>
      <rPr>
        <rFont val="Times New Roman"/>
        <b/>
        <color theme="1"/>
        <sz val="9.0"/>
      </rPr>
      <t xml:space="preserve">ATRIBUTOS EFICIENCIA
</t>
    </r>
    <r>
      <rPr>
        <rFont val="Times New Roman"/>
        <b val="0"/>
        <color theme="1"/>
        <sz val="9.0"/>
      </rPr>
      <t>Tipo</t>
    </r>
  </si>
  <si>
    <t>Utilice la lista de despligue que se encuentra parametrizada, le aparecerán las opciones: i)Preventivo, ii)Detectivo, iii)Correctivo.</t>
  </si>
  <si>
    <r>
      <rPr>
        <rFont val="Times New Roman"/>
        <b/>
        <color theme="1"/>
        <sz val="9.0"/>
      </rPr>
      <t xml:space="preserve">ATRIBUTOS EFICIENCIA
</t>
    </r>
    <r>
      <rPr>
        <rFont val="Times New Roman"/>
        <b val="0"/>
        <color theme="1"/>
        <sz val="9.0"/>
      </rPr>
      <t>Implementación</t>
    </r>
  </si>
  <si>
    <t>Utilice la lista de despligue que se encuentra parametrizada, le aparecerán las opciones: i)Automático, ii)Manual.</t>
  </si>
  <si>
    <r>
      <rPr>
        <rFont val="Times New Roman"/>
        <b/>
        <color theme="1"/>
        <sz val="9.0"/>
      </rPr>
      <t xml:space="preserve">ATRIBUTOS EFICIENCIA
</t>
    </r>
    <r>
      <rPr>
        <rFont val="Times New Roman"/>
        <b val="0"/>
        <color theme="1"/>
        <sz val="9.0"/>
      </rPr>
      <t>Implementación</t>
    </r>
  </si>
  <si>
    <r>
      <rPr>
        <rFont val="Times New Roman"/>
        <b/>
        <color theme="1"/>
        <sz val="9.0"/>
      </rPr>
      <t xml:space="preserve">ATRIBUTOS EFICIENCIA
</t>
    </r>
    <r>
      <rPr>
        <rFont val="Times New Roman"/>
        <b val="0"/>
        <color theme="1"/>
        <sz val="9.0"/>
      </rPr>
      <t>Calificación</t>
    </r>
  </si>
  <si>
    <t xml:space="preserve">La matriz automáticamente hará el cálculo para el control analizado (Columna T) </t>
  </si>
  <si>
    <r>
      <rPr>
        <rFont val="Times New Roman"/>
        <b/>
        <color theme="1"/>
        <sz val="9.0"/>
      </rPr>
      <t xml:space="preserve">ATRIBUTOS INFORMATIVOS
</t>
    </r>
    <r>
      <rPr>
        <rFont val="Times New Roman"/>
        <b val="0"/>
        <color theme="1"/>
        <sz val="9.0"/>
      </rPr>
      <t>Documentación</t>
    </r>
  </si>
  <si>
    <t>Utilice la lista de despligue que se encuentra parametrizada, le aparecerán las opciones: i)Documentado, ii)Sin documentar.</t>
  </si>
  <si>
    <r>
      <rPr>
        <rFont val="Times New Roman"/>
        <b/>
        <color theme="1"/>
        <sz val="9.0"/>
      </rPr>
      <t xml:space="preserve">ATRIBUTOS INFORMATIVOS
</t>
    </r>
    <r>
      <rPr>
        <rFont val="Times New Roman"/>
        <b val="0"/>
        <color theme="1"/>
        <sz val="9.0"/>
      </rPr>
      <t>Frecuencia</t>
    </r>
  </si>
  <si>
    <t>Utilice la lista de despligue que se encuentra parametrizada, le aparecerán las opciones: i)Continua, ii)Aleatoria.</t>
  </si>
  <si>
    <r>
      <rPr>
        <rFont val="Times New Roman"/>
        <b/>
        <color theme="1"/>
        <sz val="9.0"/>
      </rPr>
      <t xml:space="preserve">ATRIBUTOS INFORMATIVOS
</t>
    </r>
    <r>
      <rPr>
        <rFont val="Times New Roman"/>
        <b val="0"/>
        <color theme="1"/>
        <sz val="9.0"/>
      </rPr>
      <t>Registro</t>
    </r>
  </si>
  <si>
    <t>Utilice la lista de despligue que se encuentra parametrizada, le aparecerán las opciones: i)Con Registro, ii) Sin Registro.</t>
  </si>
  <si>
    <t>Evaluación del Nivel de Riesgo - Nivel de Riesgo Residual</t>
  </si>
  <si>
    <r>
      <rPr>
        <rFont val="Times New Roman"/>
        <color theme="1"/>
        <sz val="9.0"/>
      </rPr>
      <t>La matriz automáticamente hará el cálculo, acorde con el control o controles definidos con sus atributos analizados, lo que permitirá establecer el</t>
    </r>
    <r>
      <rPr>
        <rFont val="Times New Roman"/>
        <b/>
        <color rgb="FFE36C09"/>
        <sz val="9.0"/>
      </rPr>
      <t xml:space="preserve"> nivel de riesgo inherente</t>
    </r>
    <r>
      <rPr>
        <rFont val="Times New Roman"/>
        <color theme="1"/>
        <sz val="9.0"/>
      </rPr>
      <t xml:space="preserve"> (Columnas Y- Z- AA -AB- AC).</t>
    </r>
  </si>
  <si>
    <t>Tratamiento</t>
  </si>
  <si>
    <t>Utilice la lista de despligue que se encuentra parametrizada, le aparecerán las opciones: i)Aceptar, ii)Evitar, iii)Reducir (compartir), iv)Reducir (mitigar).</t>
  </si>
  <si>
    <r>
      <rPr>
        <rFont val="Times New Roman"/>
        <b/>
        <color theme="1"/>
        <sz val="9.0"/>
      </rPr>
      <t xml:space="preserve">Plan de Acción
</t>
    </r>
    <r>
      <rPr>
        <rFont val="Times New Roman"/>
        <b val="0"/>
        <color theme="1"/>
        <sz val="9.0"/>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</si>
  <si>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</si>
  <si>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</si>
  <si>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</si>
  <si>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rPr>
        <rFont val="Times New Roman"/>
        <color theme="1"/>
        <sz val="10.0"/>
      </rPr>
      <t xml:space="preserve"> -</t>
    </r>
    <r>
      <rPr>
        <rFont val="Times New Roman"/>
        <color theme="1"/>
        <sz val="11.0"/>
      </rPr>
      <t xml:space="preserve"> </t>
    </r>
    <r>
      <rPr>
        <rFont val="Times New Roman"/>
        <b/>
        <color theme="1"/>
        <sz val="11.0"/>
      </rPr>
      <t xml:space="preserve"> Hoja 3 Matriz de Calor Inherente: </t>
    </r>
    <r>
      <rPr>
        <rFont val="Times New Roman"/>
        <color theme="1"/>
        <sz val="11.0"/>
      </rPr>
      <t xml:space="preserve"> En esta hoja, en la medida en que ese diligencia el Mapa Final, se verán reflejados los riesgos en su zona correspondiente. Esta hoja no se diligencia se genera de manera automática.</t>
    </r>
  </si>
  <si>
    <r>
      <rPr>
        <rFont val="Times New Roman"/>
        <color theme="1"/>
        <sz val="10.0"/>
      </rPr>
      <t xml:space="preserve"> -</t>
    </r>
    <r>
      <rPr>
        <rFont val="Times New Roman"/>
        <color theme="1"/>
        <sz val="11.0"/>
      </rPr>
      <t xml:space="preserve"> </t>
    </r>
    <r>
      <rPr>
        <rFont val="Times New Roman"/>
        <b/>
        <color theme="1"/>
        <sz val="11.0"/>
      </rPr>
      <t xml:space="preserve"> Hoja 4 Matriz de Calor Residual: </t>
    </r>
    <r>
      <rPr>
        <rFont val="Times New Roman"/>
        <color theme="1"/>
        <sz val="11.0"/>
      </rPr>
      <t>En esta hoja, en la medida en que ese diligencia el Mapa Final, se verán reflejados los riesgos en su zona correspondiente. Esta hoja no se diligencia se genera de manera automática.</t>
    </r>
  </si>
  <si>
    <r>
      <rPr>
        <rFont val="Times New Roman"/>
        <color theme="1"/>
        <sz val="10.0"/>
      </rPr>
      <t xml:space="preserve"> -</t>
    </r>
    <r>
      <rPr>
        <rFont val="Times New Roman"/>
        <color theme="1"/>
        <sz val="11.0"/>
      </rPr>
      <t xml:space="preserve"> </t>
    </r>
    <r>
      <rPr>
        <rFont val="Times New Roman"/>
        <b/>
        <color theme="1"/>
        <sz val="11.0"/>
      </rPr>
      <t xml:space="preserve"> Hoja 5 Tabla de probabilidad: </t>
    </r>
    <r>
      <rPr>
        <rFont val="Times New Roman"/>
        <color theme="1"/>
        <sz val="11.0"/>
      </rPr>
      <t>Tabla referente para todos los cálculos (no se diligencia)</t>
    </r>
  </si>
  <si>
    <r>
      <rPr>
        <rFont val="Times New Roman"/>
        <color theme="1"/>
        <sz val="10.0"/>
      </rPr>
      <t xml:space="preserve"> -</t>
    </r>
    <r>
      <rPr>
        <rFont val="Times New Roman"/>
        <color theme="1"/>
        <sz val="11.0"/>
      </rPr>
      <t xml:space="preserve"> </t>
    </r>
    <r>
      <rPr>
        <rFont val="Times New Roman"/>
        <b/>
        <color theme="1"/>
        <sz val="11.0"/>
      </rPr>
      <t xml:space="preserve"> Hoja 6 Tabla de Impacto: </t>
    </r>
    <r>
      <rPr>
        <rFont val="Times New Roman"/>
        <color theme="1"/>
        <sz val="11.0"/>
      </rPr>
      <t>Tabla referente para todos los cálculos (no se diligencia)</t>
    </r>
  </si>
  <si>
    <r>
      <rPr>
        <rFont val="Times New Roman"/>
        <color theme="1"/>
        <sz val="10.0"/>
      </rPr>
      <t xml:space="preserve"> -</t>
    </r>
    <r>
      <rPr>
        <rFont val="Times New Roman"/>
        <color theme="1"/>
        <sz val="11.0"/>
      </rPr>
      <t xml:space="preserve"> </t>
    </r>
    <r>
      <rPr>
        <rFont val="Times New Roman"/>
        <b/>
        <color theme="1"/>
        <sz val="11.0"/>
      </rPr>
      <t xml:space="preserve"> Hoja 7 Tabla de Valoración de Controles: </t>
    </r>
    <r>
      <rPr>
        <rFont val="Times New Roman"/>
        <color theme="1"/>
        <sz val="11.0"/>
      </rPr>
      <t>Tabla referente para todos los cálculos (no se diligencia)</t>
    </r>
  </si>
  <si>
    <t>Formato Mapa Riesgos</t>
  </si>
  <si>
    <t>Proceso/
Subproceso:</t>
  </si>
  <si>
    <t>Gestión Administrativa- Gestion Apoyo Logístico</t>
  </si>
  <si>
    <t>Objetivo:</t>
  </si>
  <si>
    <t>Garantizar y asegurar la prestación de los servicios de almacén general, apoyo logístico, gestión de la infraestructura y gestión del parque automotor para el cumplimiento y ejecución de los procesos de dirección, misionales, operativos, de evaluación y control y  demás dependencias de la Gobernación de Nariño</t>
  </si>
  <si>
    <t>Alcance:</t>
  </si>
  <si>
    <t>Comprende la gestión de almacén general, gestión de infraestructura,, apoyo logístico y gestión del parque automotor de la Gobernación de Nariño</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</si>
  <si>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</si>
  <si>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</si>
  <si>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</si>
  <si>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</si>
  <si>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</si>
  <si>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</si>
  <si>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</si>
  <si>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</si>
  <si>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</si>
  <si>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</si>
  <si>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</si>
  <si>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</si>
  <si>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</si>
  <si>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Plan de Acción</t>
  </si>
  <si>
    <t>Responsable</t>
  </si>
  <si>
    <t>Fecha Implementación</t>
  </si>
  <si>
    <t>Fecha Seguimiento</t>
  </si>
  <si>
    <t>Seguimiento</t>
  </si>
  <si>
    <t>Tipo</t>
  </si>
  <si>
    <t>Implementación</t>
  </si>
  <si>
    <t>Calificación</t>
  </si>
  <si>
    <t>Documentación</t>
  </si>
  <si>
    <t>Frecuencia</t>
  </si>
  <si>
    <t>Evidencia</t>
  </si>
  <si>
    <t>Económico y Reputacional</t>
  </si>
  <si>
    <t xml:space="preserve">Desconocimiento de la normatividad por los funcionarios y/o contratistas de la Gobernación de Nariño. </t>
  </si>
  <si>
    <t xml:space="preserve">Descuido y omisión por parte de los funcionarios y contratistas de la Gobernación de Nariño. </t>
  </si>
  <si>
    <t>Posibilidad de Afectación económica y reputacional por prestar apoyo logístico a entidades o terceros que no desarrollen actividades enmarcadas en la misionalidad de la Gobernación Nariño e incumpliendo la normatividad legal establecida.</t>
  </si>
  <si>
    <t>Ejecución y Administración de procesos</t>
  </si>
  <si>
    <t xml:space="preserve">     Entre 100 y 500 SMLMV </t>
  </si>
  <si>
    <t>Implementación del Procedimiento de atención y revisión de solicitudes de apoyo logístico verificando los soportes de solicitud  del evento. Verificar la información suministrada. PROCEDIMIENTO DE SOLICITUD DE
APOYO LOGÍSTICO GADM-P-02</t>
  </si>
  <si>
    <t>Preventivo</t>
  </si>
  <si>
    <t>Manual</t>
  </si>
  <si>
    <t>Documentado</t>
  </si>
  <si>
    <t>Continua</t>
  </si>
  <si>
    <t>Con Registro</t>
  </si>
  <si>
    <t>Evitar</t>
  </si>
  <si>
    <t>Circular normativa emitida por la Secretaria General sobre lineamiento en solicitudes de apoyo logístico</t>
  </si>
  <si>
    <t>Recepción de evidencias del evento realizado</t>
  </si>
  <si>
    <t>Detective</t>
  </si>
  <si>
    <t>Sin Documentar</t>
  </si>
  <si>
    <t>Cuadro consolidado de control a la ejecución financiera y técnica del contrato</t>
  </si>
  <si>
    <t>Correctivo</t>
  </si>
  <si>
    <t>Reputacional</t>
  </si>
  <si>
    <t xml:space="preserve">Desactualización de la información documentad del SGC </t>
  </si>
  <si>
    <t>Coordinador de calidad con las competencias</t>
  </si>
  <si>
    <t xml:space="preserve">Posibilidad de perdida reputacional por Desactualización de la información documentada del sistema de gestión de calidad debido a implementar acciones diferentes al procedimiento </t>
  </si>
  <si>
    <t>Usuarios, productos y practicas , organizacionales</t>
  </si>
  <si>
    <t xml:space="preserve">     El riesgo afecta la imagen de la entidad internamente, de conocimiento general, nivel interno, de junta directiva y accionistas y/o de proveedores</t>
  </si>
  <si>
    <t xml:space="preserve">El líder del proceso recluta hojas de vida de </t>
  </si>
  <si>
    <t>Detectivo</t>
  </si>
  <si>
    <t>Aceptar</t>
  </si>
  <si>
    <t xml:space="preserve">Ajustar proyecto para Tercerizar el SGC </t>
  </si>
  <si>
    <t>Jefe de la OPGI</t>
  </si>
  <si>
    <t>Aleatoria</t>
  </si>
  <si>
    <r>
      <rPr>
        <rFont val="Arial Narrow"/>
        <b/>
        <color rgb="FFE36C09"/>
        <sz val="11.0"/>
      </rPr>
      <t xml:space="preserve">*Nota: </t>
    </r>
    <r>
      <rPr>
        <rFont val="Arial Narrow"/>
        <color theme="1"/>
        <sz val="11.0"/>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</si>
  <si>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</si>
  <si>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</si>
  <si>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</si>
  <si>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</si>
  <si>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</si>
  <si>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</si>
  <si>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</si>
  <si>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</si>
  <si>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</si>
  <si>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</si>
  <si>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</si>
  <si>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</si>
  <si>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</si>
  <si>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</si>
  <si>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</si>
  <si>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</si>
  <si>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</si>
  <si>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</si>
  <si>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</si>
  <si>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</si>
  <si>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</si>
  <si>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</si>
  <si>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</si>
  <si>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</si>
  <si>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</si>
  <si>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</si>
  <si>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</si>
  <si>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</si>
  <si>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</si>
  <si>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</si>
  <si>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</si>
  <si>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</si>
  <si>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</si>
  <si>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</si>
  <si>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</si>
  <si>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</si>
  <si>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</si>
  <si>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</si>
  <si>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</si>
  <si>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</si>
  <si>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</si>
  <si>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</si>
  <si>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</si>
  <si>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</si>
  <si>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</si>
  <si>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</si>
  <si>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</si>
  <si>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</si>
  <si>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</si>
  <si>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</si>
  <si>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</si>
  <si>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</si>
  <si>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</si>
  <si>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</si>
  <si>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</si>
  <si>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</si>
  <si>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</si>
  <si>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</si>
  <si>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</si>
  <si>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</si>
  <si>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</si>
  <si>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</si>
  <si>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</si>
  <si>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</si>
  <si>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</si>
  <si>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</si>
  <si>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</si>
  <si>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</si>
  <si>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</si>
  <si>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</si>
  <si>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</si>
  <si>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</si>
  <si>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</si>
  <si>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</si>
  <si>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</si>
  <si>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</si>
  <si>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</si>
  <si>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</si>
  <si>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</si>
  <si>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</si>
  <si>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rFont val="Times New Roman"/>
        <b/>
        <color rgb="FFE36C09"/>
        <sz val="12.0"/>
      </rPr>
      <t>*</t>
    </r>
    <r>
      <rPr>
        <rFont val="Times New Roman"/>
        <b/>
        <color rgb="FF000000"/>
        <sz val="12.0"/>
      </rPr>
      <t>Atributos de</t>
    </r>
    <r>
      <rPr>
        <rFont val="Times New Roman"/>
        <b/>
        <color rgb="FFE36C09"/>
        <sz val="12.0"/>
      </rPr>
      <t xml:space="preserve"> </t>
    </r>
    <r>
      <rPr>
        <rFont val="Times New Roman"/>
        <b/>
        <color rgb="FF000000"/>
        <sz val="12.0"/>
      </rPr>
      <t>Formalización</t>
    </r>
  </si>
  <si>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</si>
  <si>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</si>
  <si>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</si>
  <si>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</si>
  <si>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</si>
  <si>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</si>
  <si>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</si>
  <si>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</si>
  <si>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rFont val="Times New Roman"/>
        <b/>
        <color rgb="FFE36C09"/>
        <sz val="12.0"/>
      </rPr>
      <t>*Nota 1:</t>
    </r>
    <r>
      <rPr>
        <rFont val="Times New Roman"/>
        <color theme="1"/>
        <sz val="12.0"/>
      </rPr>
      <t xml:space="preserve"> Los atributos de formalización se recogerán de manera informativa, con el fin de conocer el entorno del control y complementar el análisis con elementos cualitativos; éstos no tienen una incidencia directa en su efectividad. </t>
    </r>
  </si>
  <si>
    <t>Económico</t>
  </si>
  <si>
    <t>Reducir (compartir)</t>
  </si>
  <si>
    <t>Reducir (mitigar)</t>
  </si>
  <si>
    <t>Plan de accion (solo para la opción reducir)</t>
  </si>
  <si>
    <t>Finalizado</t>
  </si>
  <si>
    <t>En curso</t>
  </si>
  <si>
    <t>Daños Activos Fisicos</t>
  </si>
  <si>
    <t>Ejecucion y Administracion de procesos</t>
  </si>
  <si>
    <t>Fallas Tecnologicas</t>
  </si>
  <si>
    <t>Fraude Externo</t>
  </si>
  <si>
    <t>Fraude Interno</t>
  </si>
  <si>
    <t>Relaciones Laborales</t>
  </si>
  <si>
    <t>Registro Sustancial</t>
  </si>
  <si>
    <t>Registro Material</t>
  </si>
  <si>
    <t>Sin registro</t>
  </si>
  <si>
    <t>Reducir</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</si>
</sst>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0%"/>
    <numFmt numFmtId="165" formatCode="D/M/YYYY"/>
  </numFmts>
  <fonts count="52">
    <font>
      <sz val="11.0"/>
      <color rgb="FF000000"/>
      <name val="Calibri"/>
      <scheme val="minor"/>
    </font>
    <font>
      <sz val="11.0"/>
      <color theme="1"/>
      <name val="Calibri"/>
    </font>
    <font>
      <b/>
      <sz val="14.0"/>
      <color theme="1"/>
      <name val="Times New Roman"/>
    </font>
    <font/>
    <font>
      <sz val="10.0"/>
      <color theme="1"/>
      <name val="Times New Roman"/>
    </font>
    <font>
      <b/>
      <u/>
      <sz val="11.0"/>
      <color theme="1"/>
      <name val="Times New Roman"/>
    </font>
    <font>
      <sz val="11.0"/>
      <color theme="1"/>
      <name val="Times New Roman"/>
    </font>
    <font>
      <b/>
      <u/>
      <sz val="11.0"/>
      <color theme="1"/>
      <name val="Times New Roman"/>
    </font>
    <font>
      <b/>
      <sz val="11.0"/>
      <color theme="1"/>
      <name val="Times New Roman"/>
    </font>
    <font>
      <b/>
      <sz val="10.0"/>
      <color theme="1"/>
      <name val="Times New Roman"/>
    </font>
    <font>
      <b/>
      <sz val="9.0"/>
      <color theme="1"/>
      <name val="Times New Roman"/>
    </font>
    <font>
      <sz val="9.0"/>
      <color theme="1"/>
      <name val="Times New Roman"/>
    </font>
    <font>
      <sz val="10.0"/>
      <color theme="1"/>
      <name val="Arial Narrow"/>
    </font>
    <font>
      <b/>
      <sz val="9.0"/>
      <color theme="1"/>
      <name val="Arial Narrow"/>
    </font>
    <font>
      <sz val="9.0"/>
      <color theme="1"/>
      <name val="Arial Narrow"/>
    </font>
    <font>
      <b/>
      <sz val="22.0"/>
      <color theme="1"/>
      <name val="Arial Narrow"/>
    </font>
    <font>
      <sz val="11.0"/>
      <color theme="1"/>
      <name val="Arial Narrow"/>
    </font>
    <font>
      <b/>
      <sz val="14.0"/>
      <color theme="1"/>
      <name val="Arial"/>
    </font>
    <font>
      <sz val="13.0"/>
      <color theme="1"/>
      <name val="Arial"/>
    </font>
    <font>
      <b/>
      <sz val="11.0"/>
      <color theme="1"/>
      <name val="Arial Narrow"/>
    </font>
    <font>
      <sz val="14.0"/>
      <color theme="1"/>
      <name val="Arial"/>
    </font>
    <font>
      <sz val="14.0"/>
      <color theme="0"/>
      <name val="Arial"/>
    </font>
    <font>
      <b/>
      <sz val="14.0"/>
      <color theme="0"/>
      <name val="Arial"/>
    </font>
    <font>
      <b/>
      <sz val="22.0"/>
      <color theme="1"/>
      <name val="Times New Roman"/>
    </font>
    <font>
      <b/>
      <sz val="40.0"/>
      <color rgb="FF000000"/>
      <name val="Times New Roman"/>
    </font>
    <font>
      <sz val="28.0"/>
      <color theme="1"/>
      <name val="Times New Roman"/>
    </font>
    <font>
      <b/>
      <sz val="28.0"/>
      <color rgb="FF000000"/>
      <name val="Calibri"/>
    </font>
    <font>
      <b/>
      <sz val="36.0"/>
      <color rgb="FF000000"/>
      <name val="Times New Roman"/>
    </font>
    <font>
      <sz val="16.0"/>
      <color theme="1"/>
      <name val="Calibri"/>
    </font>
    <font>
      <sz val="24.0"/>
      <color theme="1"/>
      <name val="Times New Roman"/>
    </font>
    <font>
      <b/>
      <sz val="20.0"/>
      <color theme="1"/>
      <name val="Times New Roman"/>
    </font>
    <font>
      <b/>
      <sz val="12.0"/>
      <color rgb="FF000000"/>
      <name val="Calibri"/>
    </font>
    <font>
      <b/>
      <sz val="24.0"/>
      <color rgb="FF000000"/>
      <name val="Times New Roman"/>
    </font>
    <font>
      <b/>
      <sz val="18.0"/>
      <color rgb="FF000000"/>
      <name val="Calibri"/>
    </font>
    <font>
      <b/>
      <sz val="12.0"/>
      <color theme="1"/>
      <name val="Times New Roman"/>
    </font>
    <font>
      <sz val="12.0"/>
      <color theme="1"/>
      <name val="Calibri"/>
    </font>
    <font>
      <sz val="12.0"/>
      <color theme="1"/>
      <name val="Arial"/>
    </font>
    <font>
      <b/>
      <sz val="12.0"/>
      <color rgb="FF000000"/>
      <name val="Times New Roman"/>
    </font>
    <font>
      <sz val="12.0"/>
      <color rgb="FF000000"/>
      <name val="Times New Roman"/>
    </font>
    <font>
      <sz val="12.0"/>
      <color rgb="FFFFFFFF"/>
      <name val="Times New Roman"/>
    </font>
    <font>
      <b/>
      <sz val="26.0"/>
      <color theme="1"/>
      <name val="Times New Roman"/>
    </font>
    <font>
      <sz val="26.0"/>
      <color rgb="FF000000"/>
      <name val="Times New Roman"/>
    </font>
    <font>
      <sz val="26.0"/>
      <color rgb="FFFFFFFF"/>
      <name val="Times New Roman"/>
    </font>
    <font>
      <sz val="16.0"/>
      <color rgb="FF000000"/>
      <name val="Arial Narrow"/>
    </font>
    <font>
      <sz val="16.0"/>
      <color rgb="FFFF0000"/>
      <name val="Arial Narrow"/>
    </font>
    <font>
      <sz val="16.0"/>
      <color rgb="FFFF0000"/>
      <name val="Calibri"/>
    </font>
    <font>
      <sz val="11.0"/>
      <color rgb="FFFF0000"/>
      <name val="Calibri"/>
    </font>
    <font>
      <sz val="11.0"/>
      <color rgb="FF030303"/>
      <name val="Arial"/>
    </font>
    <font>
      <sz val="10.0"/>
      <color theme="1"/>
      <name val="Calibri"/>
    </font>
    <font>
      <b/>
      <sz val="14.0"/>
      <color rgb="FF000000"/>
      <name val="Times New Roman"/>
    </font>
    <font>
      <sz val="12.0"/>
      <color theme="1"/>
      <name val="Times New Roman"/>
    </font>
    <font>
      <sz val="10.0"/>
      <color rgb="FF000000"/>
      <name val="Arial Narrow"/>
    </font>
  </fonts>
  <fills count="17">
    <fill>
      <patternFill patternType="none"/>
    </fill>
    <fill>
      <patternFill patternType="lightGray"/>
    </fill>
    <fill>
      <patternFill patternType="solid">
        <fgColor rgb="FFFABF8F"/>
        <bgColor rgb="FFFABF8F"/>
      </patternFill>
    </fill>
    <fill>
      <patternFill patternType="solid">
        <fgColor rgb="FFFFFF00"/>
        <bgColor rgb="FFFFFF00"/>
      </patternFill>
    </fill>
    <fill>
      <patternFill patternType="solid">
        <fgColor rgb="FFFBD4B4"/>
        <bgColor rgb="FFFBD4B4"/>
      </patternFill>
    </fill>
    <fill>
      <patternFill patternType="solid">
        <fgColor rgb="FFDBE5F1"/>
        <bgColor rgb="FFDBE5F1"/>
      </patternFill>
    </fill>
    <fill>
      <patternFill patternType="solid">
        <fgColor theme="0"/>
        <bgColor theme="0"/>
      </patternFill>
    </fill>
    <fill>
      <patternFill patternType="solid">
        <fgColor rgb="FFFF0000"/>
        <bgColor rgb="FFFF0000"/>
      </patternFill>
    </fill>
    <fill>
      <patternFill patternType="solid">
        <fgColor rgb="FFD9D9D9"/>
        <bgColor rgb="FFD9D9D9"/>
      </patternFill>
    </fill>
    <fill>
      <patternFill patternType="solid">
        <fgColor rgb="FFE26B0A"/>
        <bgColor rgb="FFE26B0A"/>
      </patternFill>
    </fill>
    <fill>
      <patternFill patternType="solid">
        <fgColor rgb="FFC00000"/>
        <bgColor rgb="FFC00000"/>
      </patternFill>
    </fill>
    <fill>
      <patternFill patternType="solid">
        <fgColor rgb="FF92D050"/>
        <bgColor rgb="FF92D050"/>
      </patternFill>
    </fill>
    <fill>
      <patternFill patternType="solid">
        <fgColor rgb="FFBFBFBF"/>
        <bgColor rgb="FFBFBFBF"/>
      </patternFill>
    </fill>
    <fill>
      <patternFill patternType="solid">
        <fgColor rgb="FF00B050"/>
        <bgColor rgb="FF00B050"/>
      </patternFill>
    </fill>
    <fill>
      <patternFill patternType="solid">
        <fgColor rgb="FFFFFF66"/>
        <bgColor rgb="FFFFFF66"/>
      </patternFill>
    </fill>
    <fill>
      <patternFill patternType="solid">
        <fgColor rgb="FFFFC000"/>
        <bgColor rgb="FFFFC000"/>
      </patternFill>
    </fill>
    <fill>
      <patternFill patternType="solid">
        <fgColor rgb="FFFDE9D9"/>
        <bgColor rgb="FFFDE9D9"/>
      </patternFill>
    </fill>
  </fills>
  <borders count="115">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top style="thin">
        <color rgb="FF000000"/>
      </top>
    </border>
    <border>
      <top style="thin">
        <color rgb="FF000000"/>
      </top>
    </border>
    <border>
      <right style="medium">
        <color rgb="FF000000"/>
      </right>
      <top style="thin">
        <color rgb="FF000000"/>
      </top>
    </border>
    <border>
      <left style="medium">
        <color rgb="FF000000"/>
      </left>
    </border>
    <border>
      <right style="medium">
        <color rgb="FF000000"/>
      </right>
    </border>
    <border>
      <left style="medium">
        <color rgb="FF000000"/>
      </left>
      <bottom style="thin">
        <color rgb="FF000000"/>
      </bottom>
    </border>
    <border>
      <bottom style="thin">
        <color rgb="FF000000"/>
      </bottom>
    </border>
    <border>
      <right style="medium">
        <color rgb="FF000000"/>
      </right>
      <bottom style="thin">
        <color rgb="FF000000"/>
      </bottom>
    </border>
    <border>
      <left style="double">
        <color rgb="FF000000"/>
      </left>
      <top style="double">
        <color rgb="FF000000"/>
      </top>
      <bottom/>
    </border>
    <border>
      <right style="thin">
        <color rgb="FF000000"/>
      </right>
      <top style="double">
        <color rgb="FF000000"/>
      </top>
      <bottom/>
    </border>
    <border>
      <left style="thin">
        <color rgb="FF000000"/>
      </left>
      <top style="double">
        <color rgb="FF000000"/>
      </top>
      <bottom style="thin">
        <color rgb="FF000000"/>
      </bottom>
    </border>
    <border>
      <right style="double">
        <color rgb="FF000000"/>
      </right>
      <top style="double">
        <color rgb="FF000000"/>
      </top>
      <bottom style="thin">
        <color rgb="FF000000"/>
      </bottom>
    </border>
    <border>
      <left style="double">
        <color rgb="FF000000"/>
      </left>
      <top style="thin">
        <color rgb="FF000000"/>
      </top>
      <bottom style="hair">
        <color rgb="FF000000"/>
      </bottom>
    </border>
    <border>
      <right style="hair">
        <color rgb="FF000000"/>
      </right>
      <top style="thin">
        <color rgb="FF000000"/>
      </top>
      <bottom style="hair">
        <color rgb="FF000000"/>
      </bottom>
    </border>
    <border>
      <left style="hair">
        <color rgb="FF000000"/>
      </left>
      <top style="thin">
        <color rgb="FF000000"/>
      </top>
      <bottom style="hair">
        <color rgb="FF000000"/>
      </bottom>
    </border>
    <border>
      <right style="double">
        <color rgb="FF000000"/>
      </right>
      <top style="thin">
        <color rgb="FF000000"/>
      </top>
      <bottom style="hair">
        <color rgb="FF000000"/>
      </bottom>
    </border>
    <border>
      <left style="double">
        <color rgb="FF000000"/>
      </left>
      <top style="hair">
        <color rgb="FF000000"/>
      </top>
      <bottom style="hair">
        <color rgb="FF000000"/>
      </bottom>
    </border>
    <border>
      <right style="hair">
        <color rgb="FF000000"/>
      </right>
      <top style="hair">
        <color rgb="FF000000"/>
      </top>
      <bottom style="hair">
        <color rgb="FF000000"/>
      </bottom>
    </border>
    <border>
      <left style="hair">
        <color rgb="FF000000"/>
      </left>
      <top style="hair">
        <color rgb="FF000000"/>
      </top>
      <bottom style="hair">
        <color rgb="FF000000"/>
      </bottom>
    </border>
    <border>
      <right style="double">
        <color rgb="FF000000"/>
      </right>
      <top style="hair">
        <color rgb="FF000000"/>
      </top>
      <bottom style="hair">
        <color rgb="FF000000"/>
      </bottom>
    </border>
    <border>
      <left style="double">
        <color rgb="FF000000"/>
      </left>
      <top style="hair">
        <color rgb="FF000000"/>
      </top>
      <bottom style="double">
        <color rgb="FF000000"/>
      </bottom>
    </border>
    <border>
      <right style="hair">
        <color rgb="FF000000"/>
      </right>
      <top style="hair">
        <color rgb="FF000000"/>
      </top>
      <bottom style="double">
        <color rgb="FF000000"/>
      </bottom>
    </border>
    <border>
      <left style="hair">
        <color rgb="FF000000"/>
      </left>
      <top style="hair">
        <color rgb="FF000000"/>
      </top>
      <bottom style="double">
        <color rgb="FF000000"/>
      </bottom>
    </border>
    <border>
      <right style="double">
        <color rgb="FF000000"/>
      </right>
      <top style="hair">
        <color rgb="FF000000"/>
      </top>
      <bottom style="double">
        <color rgb="FF000000"/>
      </bottom>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dotted">
        <color rgb="FFE36C09"/>
      </left>
      <top style="dotted">
        <color rgb="FFE36C09"/>
      </top>
    </border>
    <border>
      <top style="dotted">
        <color rgb="FFE36C09"/>
      </top>
    </border>
    <border>
      <right style="dotted">
        <color rgb="FFE36C09"/>
      </right>
      <top style="dotted">
        <color rgb="FFE36C09"/>
      </top>
    </border>
    <border>
      <left style="dotted">
        <color rgb="FFE36C09"/>
      </left>
      <bottom style="dotted">
        <color rgb="FFE36C09"/>
      </bottom>
    </border>
    <border>
      <bottom style="dotted">
        <color rgb="FFE36C09"/>
      </bottom>
    </border>
    <border>
      <right style="dotted">
        <color rgb="FFE36C09"/>
      </right>
      <bottom style="dotted">
        <color rgb="FFE36C09"/>
      </bottom>
    </border>
    <border>
      <left style="medium">
        <color rgb="FFE36C09"/>
      </left>
      <top style="medium">
        <color rgb="FFE36C09"/>
      </top>
      <bottom style="dotted">
        <color rgb="FFE36C09"/>
      </bottom>
    </border>
    <border>
      <right style="dotted">
        <color rgb="FFE36C09"/>
      </right>
      <top style="medium">
        <color rgb="FFE36C09"/>
      </top>
      <bottom style="dotted">
        <color rgb="FFE36C09"/>
      </bottom>
    </border>
    <border>
      <left style="dotted">
        <color rgb="FFE36C09"/>
      </left>
      <top style="medium">
        <color rgb="FFE36C09"/>
      </top>
      <bottom style="dotted">
        <color rgb="FFE36C09"/>
      </bottom>
    </border>
    <border>
      <top style="medium">
        <color rgb="FFE36C09"/>
      </top>
      <bottom style="dotted">
        <color rgb="FFE36C09"/>
      </bottom>
    </border>
    <border>
      <right style="medium">
        <color rgb="FFE36C09"/>
      </right>
      <top style="medium">
        <color rgb="FFE36C09"/>
      </top>
      <bottom style="dotted">
        <color rgb="FFE36C09"/>
      </bottom>
    </border>
    <border>
      <left style="medium">
        <color rgb="FFE36C09"/>
      </left>
      <top style="dotted">
        <color rgb="FFE36C09"/>
      </top>
      <bottom style="dotted">
        <color rgb="FFE36C09"/>
      </bottom>
    </border>
    <border>
      <right style="dotted">
        <color rgb="FFE36C09"/>
      </right>
      <top style="dotted">
        <color rgb="FFE36C09"/>
      </top>
      <bottom style="dotted">
        <color rgb="FFE36C09"/>
      </bottom>
    </border>
    <border>
      <left style="dotted">
        <color rgb="FFE36C09"/>
      </left>
      <top style="dotted">
        <color rgb="FFE36C09"/>
      </top>
      <bottom style="dotted">
        <color rgb="FFE36C09"/>
      </bottom>
    </border>
    <border>
      <top style="dotted">
        <color rgb="FFE36C09"/>
      </top>
      <bottom style="dotted">
        <color rgb="FFE36C09"/>
      </bottom>
    </border>
    <border>
      <right style="medium">
        <color rgb="FFE36C09"/>
      </right>
      <top style="dotted">
        <color rgb="FFE36C09"/>
      </top>
      <bottom style="dotted">
        <color rgb="FFE36C09"/>
      </bottom>
    </border>
    <border>
      <left style="medium">
        <color rgb="FFE36C09"/>
      </left>
      <top style="dotted">
        <color rgb="FFE36C09"/>
      </top>
      <bottom style="medium">
        <color rgb="FFE36C09"/>
      </bottom>
    </border>
    <border>
      <right style="dotted">
        <color rgb="FFE36C09"/>
      </right>
      <top style="dotted">
        <color rgb="FFE36C09"/>
      </top>
      <bottom style="medium">
        <color rgb="FFE36C09"/>
      </bottom>
    </border>
    <border>
      <left style="dotted">
        <color rgb="FFE36C09"/>
      </left>
      <bottom style="medium">
        <color rgb="FFE36C09"/>
      </bottom>
    </border>
    <border>
      <bottom style="medium">
        <color rgb="FFE36C09"/>
      </bottom>
    </border>
    <border>
      <right style="medium">
        <color rgb="FFE36C09"/>
      </right>
      <bottom style="medium">
        <color rgb="FFE36C09"/>
      </bottom>
    </border>
    <border>
      <left style="medium">
        <color rgb="FFE36C09"/>
      </left>
      <right style="dotted">
        <color rgb="FFE36C09"/>
      </right>
      <top style="dotted">
        <color rgb="FFE36C09"/>
      </top>
    </border>
    <border>
      <left style="dotted">
        <color rgb="FFE36C09"/>
      </left>
      <right style="dotted">
        <color rgb="FFE36C09"/>
      </right>
      <top style="dotted">
        <color rgb="FFE36C09"/>
      </top>
    </border>
    <border>
      <left style="dotted">
        <color rgb="FFE36C09"/>
      </left>
      <right style="dotted">
        <color rgb="FFE36C09"/>
      </right>
      <top/>
    </border>
    <border>
      <left style="dotted">
        <color rgb="FFE36C09"/>
      </left>
      <right/>
      <top/>
    </border>
    <border>
      <left style="dotted">
        <color rgb="FFE36C09"/>
      </left>
      <right style="medium">
        <color rgb="FFE36C09"/>
      </right>
      <top style="dotted">
        <color rgb="FFE36C09"/>
      </top>
    </border>
    <border>
      <left style="medium">
        <color rgb="FFE36C09"/>
      </left>
      <right style="dotted">
        <color rgb="FFE36C09"/>
      </right>
      <bottom style="dotted">
        <color rgb="FFE36C09"/>
      </bottom>
    </border>
    <border>
      <left style="dotted">
        <color rgb="FFE36C09"/>
      </left>
      <right style="dotted">
        <color rgb="FFE36C09"/>
      </right>
      <bottom style="dotted">
        <color rgb="FFE36C09"/>
      </bottom>
    </border>
    <border>
      <left style="dotted">
        <color rgb="FFE36C09"/>
      </left>
      <right/>
      <bottom style="dotted">
        <color rgb="FFE36C09"/>
      </bottom>
    </border>
    <border>
      <left style="dotted">
        <color rgb="FFE36C09"/>
      </left>
      <right style="dotted">
        <color rgb="FFE36C09"/>
      </right>
      <top style="dotted">
        <color rgb="FFE36C09"/>
      </top>
      <bottom style="dotted">
        <color rgb="FFE36C09"/>
      </bottom>
    </border>
    <border>
      <left style="dotted">
        <color rgb="FFE36C09"/>
      </left>
      <right style="medium">
        <color rgb="FFE36C09"/>
      </right>
      <bottom style="dotted">
        <color rgb="FFE36C09"/>
      </bottom>
    </border>
    <border>
      <left style="dotted">
        <color rgb="FFE36C09"/>
      </left>
      <right style="medium">
        <color rgb="FFE36C09"/>
      </right>
      <top style="dotted">
        <color rgb="FFE36C09"/>
      </top>
      <bottom style="dotted">
        <color rgb="FFE36C09"/>
      </bottom>
    </border>
    <border>
      <left style="medium">
        <color rgb="FFE36C09"/>
      </left>
      <right style="dotted">
        <color rgb="FFE36C09"/>
      </right>
    </border>
    <border>
      <left style="dotted">
        <color rgb="FFE36C09"/>
      </left>
      <right style="dotted">
        <color rgb="FFE36C09"/>
      </right>
    </border>
    <border>
      <left/>
      <top/>
    </border>
    <border>
      <top/>
    </border>
    <border>
      <right/>
      <top/>
    </border>
    <border>
      <left/>
    </border>
    <border>
      <right/>
    </border>
    <border>
      <left/>
      <bottom/>
    </border>
    <border>
      <bottom/>
    </border>
    <border>
      <right/>
      <bottom/>
    </border>
    <border>
      <right style="medium">
        <color rgb="FF000000"/>
      </right>
      <top/>
    </border>
    <border>
      <left style="medium">
        <color rgb="FF000000"/>
      </left>
      <top style="medium">
        <color rgb="FF000000"/>
      </top>
    </border>
    <border>
      <top style="medium">
        <color rgb="FF000000"/>
      </top>
    </border>
    <border>
      <right style="medium">
        <color rgb="FF000000"/>
      </right>
      <top style="medium">
        <color rgb="FF000000"/>
      </top>
    </border>
    <border>
      <right/>
      <top style="medium">
        <color rgb="FF000000"/>
      </top>
    </border>
    <border>
      <left/>
      <top style="medium">
        <color rgb="FF000000"/>
      </top>
    </border>
    <border>
      <left style="medium">
        <color rgb="FF000000"/>
      </left>
      <bottom/>
    </border>
    <border>
      <right style="medium">
        <color rgb="FF000000"/>
      </right>
      <bottom/>
    </border>
    <border>
      <left style="medium">
        <color rgb="FF000000"/>
      </left>
      <top/>
    </border>
    <border>
      <right/>
      <bottom style="medium">
        <color rgb="FF000000"/>
      </bottom>
    </border>
    <border>
      <left/>
      <bottom style="medium">
        <color rgb="FF000000"/>
      </bottom>
    </border>
    <border>
      <left style="medium">
        <color rgb="FF000000"/>
      </left>
      <right/>
      <top style="medium">
        <color rgb="FF000000"/>
      </top>
      <bottom/>
    </border>
    <border>
      <left/>
      <right/>
      <top style="medium">
        <color rgb="FF000000"/>
      </top>
      <bottom/>
    </border>
    <border>
      <left/>
      <right style="medium">
        <color rgb="FF000000"/>
      </right>
      <top style="medium">
        <color rgb="FF000000"/>
      </top>
      <bottom/>
    </border>
    <border>
      <left style="medium">
        <color rgb="FF000000"/>
      </left>
      <right/>
      <top/>
      <bottom/>
    </border>
    <border>
      <left/>
      <right/>
      <top/>
      <bottom/>
    </border>
    <border>
      <left/>
      <right style="medium">
        <color rgb="FF000000"/>
      </right>
      <top/>
      <bottom/>
    </border>
    <border>
      <left style="medium">
        <color rgb="FF000000"/>
      </left>
      <right/>
      <top/>
      <bottom style="medium">
        <color rgb="FF000000"/>
      </bottom>
    </border>
    <border>
      <left/>
      <right/>
      <top/>
      <bottom style="medium">
        <color rgb="FF000000"/>
      </bottom>
    </border>
    <border>
      <left/>
      <right style="medium">
        <color rgb="FF000000"/>
      </right>
      <top/>
      <bottom style="medium">
        <color rgb="FF000000"/>
      </bottom>
    </border>
    <border>
      <left style="dotted">
        <color rgb="FFF79646"/>
      </left>
      <right style="dotted">
        <color rgb="FFF79646"/>
      </right>
      <top/>
      <bottom style="dotted">
        <color rgb="FFF79646"/>
      </bottom>
    </border>
    <border>
      <left style="dotted">
        <color rgb="FFF79646"/>
      </left>
      <right style="dotted">
        <color rgb="FFF79646"/>
      </right>
      <bottom style="dotted">
        <color rgb="FFF79646"/>
      </bottom>
    </border>
    <border>
      <left style="dotted">
        <color rgb="FFF79646"/>
      </left>
      <right style="dotted">
        <color rgb="FFF79646"/>
      </right>
      <top style="dotted">
        <color rgb="FFF79646"/>
      </top>
      <bottom style="dotted">
        <color rgb="FFF79646"/>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medium">
        <color rgb="FF000000"/>
      </left>
      <right style="thin">
        <color rgb="FF000000"/>
      </right>
    </border>
    <border>
      <left style="thin">
        <color rgb="FF000000"/>
      </left>
      <right style="thin">
        <color rgb="FF000000"/>
      </right>
    </border>
    <border>
      <left style="thin">
        <color rgb="FF000000"/>
      </left>
      <right style="thin">
        <color rgb="FF000000"/>
      </right>
      <bottom style="thin">
        <color rgb="FF000000"/>
      </bottom>
    </border>
    <border>
      <left style="thin">
        <color rgb="FF000000"/>
      </left>
      <right style="medium">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thin">
        <color rgb="FF000000"/>
      </left>
      <right style="thin">
        <color rgb="FF000000"/>
      </right>
      <top style="thin">
        <color rgb="FF000000"/>
      </top>
    </border>
    <border>
      <left style="medium">
        <color rgb="FF000000"/>
      </left>
      <right style="thin">
        <color rgb="FF000000"/>
      </right>
      <bottom style="thin">
        <color rgb="FF000000"/>
      </bottom>
    </border>
    <border>
      <left style="medium">
        <color rgb="FF000000"/>
      </left>
      <right style="thin">
        <color rgb="FF000000"/>
      </right>
      <top style="thin">
        <color rgb="FF000000"/>
      </top>
    </border>
    <border>
      <left style="medium">
        <color rgb="FF000000"/>
      </left>
      <right style="thin">
        <color rgb="FF000000"/>
      </right>
      <bottom style="medium">
        <color rgb="FF000000"/>
      </bottom>
    </border>
    <border>
      <left style="thin">
        <color rgb="FF000000"/>
      </left>
      <right style="thin">
        <color rgb="FF000000"/>
      </right>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s>
  <cellStyleXfs count="1">
    <xf borderId="0" fillId="0" fontId="0" numFmtId="0" applyAlignment="1" applyFont="1"/>
  </cellStyleXfs>
  <cellXfs count="314">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shrinkToFit="0" vertical="center" wrapText="1"/>
    </xf>
    <xf borderId="2" fillId="0" fontId="3" numFmtId="0" xfId="0" applyBorder="1" applyFont="1"/>
    <xf borderId="3" fillId="0" fontId="3" numFmtId="0" xfId="0" applyBorder="1" applyFont="1"/>
    <xf borderId="4" fillId="0" fontId="4" numFmtId="0" xfId="0" applyBorder="1" applyFont="1"/>
    <xf borderId="5" fillId="0" fontId="4" numFmtId="0" xfId="0" applyBorder="1" applyFont="1"/>
    <xf borderId="6" fillId="0" fontId="4" numFmtId="0" xfId="0" applyBorder="1" applyFont="1"/>
    <xf borderId="7" fillId="0" fontId="4" numFmtId="0" xfId="0" applyAlignment="1" applyBorder="1" applyFont="1">
      <alignment horizontal="left" shrinkToFit="0" vertical="center" wrapText="1"/>
    </xf>
    <xf borderId="8" fillId="0" fontId="3" numFmtId="0" xfId="0" applyBorder="1" applyFont="1"/>
    <xf borderId="9" fillId="0" fontId="3" numFmtId="0" xfId="0" applyBorder="1" applyFont="1"/>
    <xf borderId="10" fillId="0" fontId="3" numFmtId="0" xfId="0" applyBorder="1" applyFont="1"/>
    <xf borderId="11" fillId="0" fontId="3" numFmtId="0" xfId="0" applyBorder="1" applyFont="1"/>
    <xf quotePrefix="1" borderId="4" fillId="0" fontId="5" numFmtId="0" xfId="0" applyAlignment="1" applyBorder="1" applyFont="1">
      <alignment horizontal="left" shrinkToFit="0" vertical="top" wrapText="1"/>
    </xf>
    <xf borderId="5" fillId="0" fontId="3" numFmtId="0" xfId="0" applyBorder="1" applyFont="1"/>
    <xf borderId="6" fillId="0" fontId="3" numFmtId="0" xfId="0" applyBorder="1" applyFont="1"/>
    <xf borderId="9" fillId="0" fontId="6" numFmtId="0" xfId="0" applyAlignment="1" applyBorder="1" applyFont="1">
      <alignment horizontal="left" shrinkToFit="0" vertical="center" wrapText="1"/>
    </xf>
    <xf borderId="7" fillId="0" fontId="7" numFmtId="0" xfId="0" applyAlignment="1" applyBorder="1" applyFont="1">
      <alignment horizontal="left" shrinkToFit="0" vertical="top" wrapText="1"/>
    </xf>
    <xf borderId="0" fillId="0" fontId="8" numFmtId="0" xfId="0" applyAlignment="1" applyFont="1">
      <alignment horizontal="left" shrinkToFit="0" vertical="top" wrapText="1"/>
    </xf>
    <xf borderId="8" fillId="0" fontId="8" numFmtId="0" xfId="0" applyAlignment="1" applyBorder="1" applyFont="1">
      <alignment horizontal="left" shrinkToFit="0" vertical="top" wrapText="1"/>
    </xf>
    <xf borderId="7" fillId="0" fontId="4" numFmtId="0" xfId="0" applyAlignment="1" applyBorder="1" applyFont="1">
      <alignment horizontal="left" shrinkToFit="0" vertical="top" wrapText="1"/>
    </xf>
    <xf borderId="7" fillId="0" fontId="3" numFmtId="0" xfId="0" applyBorder="1" applyFont="1"/>
    <xf borderId="7" fillId="0" fontId="4" numFmtId="0" xfId="0" applyBorder="1" applyFont="1"/>
    <xf borderId="0" fillId="0" fontId="4" numFmtId="0" xfId="0" applyFont="1"/>
    <xf borderId="0" fillId="0" fontId="9" numFmtId="0" xfId="0" applyAlignment="1" applyFont="1">
      <alignment horizontal="left" shrinkToFit="0" vertical="center" wrapText="1"/>
    </xf>
    <xf borderId="0" fillId="0" fontId="4" numFmtId="0" xfId="0" applyAlignment="1" applyFont="1">
      <alignment horizontal="left" shrinkToFit="0" vertical="center" wrapText="1"/>
    </xf>
    <xf borderId="8" fillId="0" fontId="4" numFmtId="0" xfId="0" applyBorder="1" applyFont="1"/>
    <xf borderId="12" fillId="2" fontId="10" numFmtId="0" xfId="0" applyAlignment="1" applyBorder="1" applyFont="1">
      <alignment horizontal="center" shrinkToFit="0" vertical="center" wrapText="1"/>
    </xf>
    <xf borderId="13" fillId="0" fontId="3" numFmtId="0" xfId="0" applyBorder="1" applyFont="1"/>
    <xf borderId="14" fillId="2" fontId="10" numFmtId="0" xfId="0" applyAlignment="1" applyBorder="1" applyFont="1">
      <alignment horizontal="center" vertical="center"/>
    </xf>
    <xf borderId="15" fillId="0" fontId="3" numFmtId="0" xfId="0" applyBorder="1" applyFont="1"/>
    <xf borderId="16" fillId="0" fontId="10" numFmtId="0" xfId="0" applyAlignment="1" applyBorder="1" applyFont="1">
      <alignment horizontal="left" readingOrder="1" shrinkToFit="0" vertical="top" wrapText="1"/>
    </xf>
    <xf borderId="17" fillId="0" fontId="3" numFmtId="0" xfId="0" applyBorder="1" applyFont="1"/>
    <xf borderId="18" fillId="0" fontId="11" numFmtId="0" xfId="0" applyAlignment="1" applyBorder="1" applyFont="1">
      <alignment horizontal="left" shrinkToFit="0" vertical="center" wrapText="1"/>
    </xf>
    <xf borderId="19" fillId="0" fontId="3" numFmtId="0" xfId="0" applyBorder="1" applyFont="1"/>
    <xf borderId="16" fillId="3" fontId="10" numFmtId="0" xfId="0" applyAlignment="1" applyBorder="1" applyFill="1" applyFont="1">
      <alignment horizontal="left" readingOrder="1" shrinkToFit="0" vertical="top" wrapText="1"/>
    </xf>
    <xf borderId="18" fillId="3" fontId="11" numFmtId="0" xfId="0" applyAlignment="1" applyBorder="1" applyFont="1">
      <alignment horizontal="left" shrinkToFit="0" vertical="center" wrapText="1"/>
    </xf>
    <xf borderId="7" fillId="0" fontId="12" numFmtId="0" xfId="0" applyBorder="1" applyFont="1"/>
    <xf borderId="20" fillId="0" fontId="10" numFmtId="0" xfId="0" applyAlignment="1" applyBorder="1" applyFont="1">
      <alignment horizontal="left" shrinkToFit="0" vertical="center" wrapText="1"/>
    </xf>
    <xf borderId="21" fillId="0" fontId="3" numFmtId="0" xfId="0" applyBorder="1" applyFont="1"/>
    <xf borderId="22" fillId="0" fontId="11" numFmtId="0" xfId="0" applyAlignment="1" applyBorder="1" applyFont="1">
      <alignment horizontal="left" shrinkToFit="0" vertical="center" wrapText="1"/>
    </xf>
    <xf borderId="23" fillId="0" fontId="3" numFmtId="0" xfId="0" applyBorder="1" applyFont="1"/>
    <xf borderId="0" fillId="0" fontId="12" numFmtId="0" xfId="0" applyFont="1"/>
    <xf borderId="8" fillId="0" fontId="12" numFmtId="0" xfId="0" applyBorder="1" applyFont="1"/>
    <xf borderId="24" fillId="0" fontId="13" numFmtId="0" xfId="0" applyAlignment="1" applyBorder="1" applyFont="1">
      <alignment horizontal="left" shrinkToFit="0" vertical="center" wrapText="1"/>
    </xf>
    <xf borderId="25" fillId="0" fontId="3" numFmtId="0" xfId="0" applyBorder="1" applyFont="1"/>
    <xf borderId="26" fillId="0" fontId="11" numFmtId="0" xfId="0" applyAlignment="1" applyBorder="1" applyFont="1">
      <alignment horizontal="left" shrinkToFit="0" vertical="center" wrapText="1"/>
    </xf>
    <xf borderId="27" fillId="0" fontId="3" numFmtId="0" xfId="0" applyBorder="1" applyFont="1"/>
    <xf borderId="0" fillId="0" fontId="13" numFmtId="0" xfId="0" applyAlignment="1" applyFont="1">
      <alignment horizontal="left" shrinkToFit="0" vertical="center" wrapText="1"/>
    </xf>
    <xf borderId="0" fillId="0" fontId="14" numFmtId="0" xfId="0" applyAlignment="1" applyFont="1">
      <alignment horizontal="left" shrinkToFit="0" vertical="top" wrapText="1"/>
    </xf>
    <xf borderId="28" fillId="0" fontId="12" numFmtId="0" xfId="0" applyBorder="1" applyFont="1"/>
    <xf borderId="29" fillId="0" fontId="12" numFmtId="0" xfId="0" applyBorder="1" applyFont="1"/>
    <xf borderId="30" fillId="0" fontId="12" numFmtId="0" xfId="0" applyBorder="1" applyFont="1"/>
    <xf borderId="31" fillId="4" fontId="15" numFmtId="0" xfId="0" applyAlignment="1" applyBorder="1" applyFill="1" applyFont="1">
      <alignment horizontal="center" shrinkToFit="0" vertical="center" wrapText="1"/>
    </xf>
    <xf borderId="32" fillId="0" fontId="3" numFmtId="0" xfId="0" applyBorder="1" applyFont="1"/>
    <xf borderId="33" fillId="0" fontId="3" numFmtId="0" xfId="0" applyBorder="1" applyFont="1"/>
    <xf borderId="0" fillId="0" fontId="16" numFmtId="0" xfId="0" applyFont="1"/>
    <xf borderId="34" fillId="0" fontId="3" numFmtId="0" xfId="0" applyBorder="1" applyFont="1"/>
    <xf borderId="35" fillId="0" fontId="3" numFmtId="0" xfId="0" applyBorder="1" applyFont="1"/>
    <xf borderId="36" fillId="0" fontId="3" numFmtId="0" xfId="0" applyBorder="1" applyFont="1"/>
    <xf borderId="37" fillId="4" fontId="17" numFmtId="0" xfId="0" applyAlignment="1" applyBorder="1" applyFont="1">
      <alignment horizontal="left" shrinkToFit="0" vertical="center" wrapText="1"/>
    </xf>
    <xf borderId="38" fillId="0" fontId="3" numFmtId="0" xfId="0" applyBorder="1" applyFont="1"/>
    <xf borderId="39" fillId="0" fontId="18" numFmtId="0" xfId="0" applyAlignment="1" applyBorder="1" applyFont="1">
      <alignment horizontal="left" shrinkToFit="0" vertical="center" wrapText="1"/>
    </xf>
    <xf borderId="40" fillId="0" fontId="3" numFmtId="0" xfId="0" applyBorder="1" applyFont="1"/>
    <xf borderId="41" fillId="0" fontId="3" numFmtId="0" xfId="0" applyBorder="1" applyFont="1"/>
    <xf borderId="42" fillId="4" fontId="17" numFmtId="0" xfId="0" applyAlignment="1" applyBorder="1" applyFont="1">
      <alignment horizontal="left" vertical="center"/>
    </xf>
    <xf borderId="43" fillId="0" fontId="3" numFmtId="0" xfId="0" applyBorder="1" applyFont="1"/>
    <xf borderId="44" fillId="0" fontId="18" numFmtId="0" xfId="0" applyAlignment="1" applyBorder="1" applyFont="1">
      <alignment horizontal="left" shrinkToFit="0" vertical="center" wrapText="1"/>
    </xf>
    <xf borderId="45" fillId="0" fontId="3" numFmtId="0" xfId="0" applyBorder="1" applyFont="1"/>
    <xf borderId="46" fillId="0" fontId="3" numFmtId="0" xfId="0" applyBorder="1" applyFont="1"/>
    <xf borderId="47" fillId="4" fontId="17" numFmtId="0" xfId="0" applyAlignment="1" applyBorder="1" applyFont="1">
      <alignment horizontal="left" vertical="center"/>
    </xf>
    <xf borderId="48" fillId="0" fontId="3" numFmtId="0" xfId="0" applyBorder="1" applyFont="1"/>
    <xf borderId="49" fillId="0" fontId="18" numFmtId="0" xfId="0" applyAlignment="1" applyBorder="1" applyFont="1">
      <alignment horizontal="left" shrinkToFit="0" vertical="center" wrapText="1"/>
    </xf>
    <xf borderId="50" fillId="0" fontId="3" numFmtId="0" xfId="0" applyBorder="1" applyFont="1"/>
    <xf borderId="51" fillId="0" fontId="3" numFmtId="0" xfId="0" applyBorder="1" applyFont="1"/>
    <xf borderId="52" fillId="5" fontId="17" numFmtId="0" xfId="0" applyAlignment="1" applyBorder="1" applyFill="1" applyFont="1">
      <alignment horizontal="center" textRotation="90" vertical="center"/>
    </xf>
    <xf borderId="53" fillId="5" fontId="17" numFmtId="0" xfId="0" applyAlignment="1" applyBorder="1" applyFont="1">
      <alignment horizontal="center" vertical="center"/>
    </xf>
    <xf borderId="54" fillId="5" fontId="17" numFmtId="0" xfId="0" applyAlignment="1" applyBorder="1" applyFont="1">
      <alignment horizontal="center" shrinkToFit="0" vertical="center" wrapText="1"/>
    </xf>
    <xf borderId="53" fillId="5" fontId="17" numFmtId="0" xfId="0" applyAlignment="1" applyBorder="1" applyFont="1">
      <alignment horizontal="center" shrinkToFit="0" vertical="center" wrapText="1"/>
    </xf>
    <xf borderId="54" fillId="3" fontId="17" numFmtId="0" xfId="0" applyAlignment="1" applyBorder="1" applyFont="1">
      <alignment horizontal="center" shrinkToFit="0" vertical="center" wrapText="1"/>
    </xf>
    <xf borderId="55" fillId="3" fontId="17" numFmtId="0" xfId="0" applyAlignment="1" applyBorder="1" applyFont="1">
      <alignment horizontal="center" vertical="center"/>
    </xf>
    <xf borderId="55" fillId="3" fontId="17" numFmtId="0" xfId="0" applyAlignment="1" applyBorder="1" applyFont="1">
      <alignment horizontal="center" shrinkToFit="0" vertical="center" wrapText="1"/>
    </xf>
    <xf borderId="55" fillId="5" fontId="17" numFmtId="0" xfId="0" applyAlignment="1" applyBorder="1" applyFont="1">
      <alignment horizontal="center" vertical="center"/>
    </xf>
    <xf borderId="53" fillId="5" fontId="17" numFmtId="0" xfId="0" applyAlignment="1" applyBorder="1" applyFont="1">
      <alignment horizontal="center" shrinkToFit="0" textRotation="90" vertical="center" wrapText="1"/>
    </xf>
    <xf borderId="44" fillId="5" fontId="17" numFmtId="0" xfId="0" applyAlignment="1" applyBorder="1" applyFont="1">
      <alignment horizontal="center" shrinkToFit="0" vertical="center" wrapText="1"/>
    </xf>
    <xf borderId="45" fillId="0" fontId="3" numFmtId="0" xfId="0" applyBorder="1" applyFont="1"/>
    <xf borderId="53" fillId="3" fontId="17" numFmtId="0" xfId="0" applyAlignment="1" applyBorder="1" applyFont="1">
      <alignment horizontal="center" shrinkToFit="0" textRotation="90" vertical="center" wrapText="1"/>
    </xf>
    <xf borderId="56" fillId="5" fontId="17" numFmtId="0" xfId="0" applyAlignment="1" applyBorder="1" applyFont="1">
      <alignment horizontal="center" shrinkToFit="0" vertical="center" wrapText="1"/>
    </xf>
    <xf borderId="57" fillId="0" fontId="3" numFmtId="0" xfId="0" applyBorder="1" applyFont="1"/>
    <xf borderId="58" fillId="0" fontId="3" numFmtId="0" xfId="0" applyBorder="1" applyFont="1"/>
    <xf borderId="59" fillId="0" fontId="3" numFmtId="0" xfId="0" applyBorder="1" applyFont="1"/>
    <xf borderId="60" fillId="5" fontId="17" numFmtId="0" xfId="0" applyAlignment="1" applyBorder="1" applyFont="1">
      <alignment horizontal="center" textRotation="90" vertical="center"/>
    </xf>
    <xf borderId="60" fillId="3" fontId="17" numFmtId="0" xfId="0" applyAlignment="1" applyBorder="1" applyFont="1">
      <alignment horizontal="center" textRotation="90" vertical="center"/>
    </xf>
    <xf borderId="61" fillId="0" fontId="3" numFmtId="0" xfId="0" applyBorder="1" applyFont="1"/>
    <xf borderId="0" fillId="0" fontId="19" numFmtId="0" xfId="0" applyAlignment="1" applyFont="1">
      <alignment horizontal="center" vertical="center"/>
    </xf>
    <xf borderId="52" fillId="0" fontId="20" numFmtId="0" xfId="0" applyAlignment="1" applyBorder="1" applyFont="1">
      <alignment horizontal="center" vertical="center"/>
    </xf>
    <xf borderId="53" fillId="0" fontId="20" numFmtId="0" xfId="0" applyAlignment="1" applyBorder="1" applyFont="1">
      <alignment horizontal="center" shrinkToFit="0" vertical="center" wrapText="1"/>
    </xf>
    <xf borderId="53" fillId="0" fontId="20" numFmtId="0" xfId="0" applyAlignment="1" applyBorder="1" applyFont="1">
      <alignment horizontal="center" readingOrder="0" shrinkToFit="0" vertical="center" wrapText="1"/>
    </xf>
    <xf borderId="53" fillId="0" fontId="20" numFmtId="0" xfId="0" applyAlignment="1" applyBorder="1" applyFont="1">
      <alignment horizontal="center" vertical="center"/>
    </xf>
    <xf borderId="53" fillId="0" fontId="17" numFmtId="0" xfId="0" applyAlignment="1" applyBorder="1" applyFont="1">
      <alignment horizontal="center" shrinkToFit="0" vertical="center" wrapText="1"/>
    </xf>
    <xf borderId="53" fillId="0" fontId="20" numFmtId="9" xfId="0" applyAlignment="1" applyBorder="1" applyFont="1" applyNumberFormat="1">
      <alignment horizontal="center" shrinkToFit="0" vertical="center" wrapText="1"/>
    </xf>
    <xf borderId="53" fillId="0" fontId="21" numFmtId="9" xfId="0" applyAlignment="1" applyBorder="1" applyFont="1" applyNumberFormat="1">
      <alignment horizontal="center" shrinkToFit="0" vertical="center" wrapText="1"/>
    </xf>
    <xf borderId="53" fillId="0" fontId="17" numFmtId="0" xfId="0" applyAlignment="1" applyBorder="1" applyFont="1">
      <alignment horizontal="center" vertical="center"/>
    </xf>
    <xf borderId="60" fillId="0" fontId="20" numFmtId="0" xfId="0" applyAlignment="1" applyBorder="1" applyFont="1">
      <alignment horizontal="center" vertical="center"/>
    </xf>
    <xf borderId="60" fillId="0" fontId="20" numFmtId="0" xfId="0" applyAlignment="1" applyBorder="1" applyFont="1">
      <alignment horizontal="left" shrinkToFit="0" vertical="center" wrapText="1"/>
    </xf>
    <xf borderId="60" fillId="6" fontId="20" numFmtId="0" xfId="0" applyAlignment="1" applyBorder="1" applyFill="1" applyFont="1">
      <alignment horizontal="center" vertical="center"/>
    </xf>
    <xf borderId="60" fillId="6" fontId="20" numFmtId="0" xfId="0" applyAlignment="1" applyBorder="1" applyFont="1">
      <alignment horizontal="center" textRotation="90" vertical="center"/>
    </xf>
    <xf borderId="60" fillId="6" fontId="20" numFmtId="9" xfId="0" applyAlignment="1" applyBorder="1" applyFont="1" applyNumberFormat="1">
      <alignment horizontal="center" vertical="center"/>
    </xf>
    <xf borderId="60" fillId="6" fontId="20" numFmtId="164" xfId="0" applyAlignment="1" applyBorder="1" applyFont="1" applyNumberFormat="1">
      <alignment horizontal="center" vertical="center"/>
    </xf>
    <xf borderId="60" fillId="0" fontId="17" numFmtId="0" xfId="0" applyAlignment="1" applyBorder="1" applyFont="1">
      <alignment horizontal="center" shrinkToFit="0" textRotation="90" vertical="center" wrapText="1"/>
    </xf>
    <xf borderId="53" fillId="0" fontId="20" numFmtId="9" xfId="0" applyAlignment="1" applyBorder="1" applyFont="1" applyNumberFormat="1">
      <alignment horizontal="center" vertical="center"/>
    </xf>
    <xf borderId="60" fillId="0" fontId="17" numFmtId="0" xfId="0" applyAlignment="1" applyBorder="1" applyFont="1">
      <alignment horizontal="center" textRotation="90" vertical="center"/>
    </xf>
    <xf borderId="53" fillId="0" fontId="20" numFmtId="0" xfId="0" applyAlignment="1" applyBorder="1" applyFont="1">
      <alignment horizontal="center" textRotation="90" vertical="center"/>
    </xf>
    <xf borderId="60" fillId="0" fontId="20" numFmtId="0" xfId="0" applyAlignment="1" applyBorder="1" applyFont="1">
      <alignment horizontal="center" shrinkToFit="0" vertical="center" wrapText="1"/>
    </xf>
    <xf borderId="60" fillId="0" fontId="20" numFmtId="165" xfId="0" applyAlignment="1" applyBorder="1" applyFont="1" applyNumberFormat="1">
      <alignment horizontal="center" vertical="center"/>
    </xf>
    <xf borderId="62" fillId="0" fontId="20" numFmtId="0" xfId="0" applyAlignment="1" applyBorder="1" applyFont="1">
      <alignment horizontal="center" vertical="center"/>
    </xf>
    <xf borderId="0" fillId="0" fontId="16" numFmtId="0" xfId="0" applyAlignment="1" applyFont="1">
      <alignment vertical="center"/>
    </xf>
    <xf borderId="63" fillId="0" fontId="3" numFmtId="0" xfId="0" applyBorder="1" applyFont="1"/>
    <xf borderId="64" fillId="0" fontId="3" numFmtId="0" xfId="0" applyBorder="1" applyFont="1"/>
    <xf borderId="60" fillId="0" fontId="20" numFmtId="0" xfId="0" applyAlignment="1" applyBorder="1" applyFont="1">
      <alignment horizontal="center" textRotation="90" vertical="center"/>
    </xf>
    <xf borderId="60" fillId="0" fontId="20" numFmtId="9" xfId="0" applyAlignment="1" applyBorder="1" applyFont="1" applyNumberFormat="1">
      <alignment horizontal="center" vertical="center"/>
    </xf>
    <xf borderId="60" fillId="0" fontId="20" numFmtId="164" xfId="0" applyAlignment="1" applyBorder="1" applyFont="1" applyNumberFormat="1">
      <alignment horizontal="center" vertical="center"/>
    </xf>
    <xf borderId="60" fillId="0" fontId="20" numFmtId="0" xfId="0" applyAlignment="1" applyBorder="1" applyFont="1">
      <alignment shrinkToFit="0" vertical="top" wrapText="1"/>
    </xf>
    <xf borderId="60" fillId="0" fontId="21" numFmtId="0" xfId="0" applyAlignment="1" applyBorder="1" applyFont="1">
      <alignment horizontal="center" vertical="center"/>
    </xf>
    <xf borderId="60" fillId="0" fontId="21" numFmtId="0" xfId="0" applyAlignment="1" applyBorder="1" applyFont="1">
      <alignment horizontal="left" shrinkToFit="0" vertical="center" wrapText="1"/>
    </xf>
    <xf borderId="60" fillId="0" fontId="21" numFmtId="0" xfId="0" applyAlignment="1" applyBorder="1" applyFont="1">
      <alignment horizontal="center" textRotation="90" vertical="center"/>
    </xf>
    <xf borderId="60" fillId="0" fontId="21" numFmtId="9" xfId="0" applyAlignment="1" applyBorder="1" applyFont="1" applyNumberFormat="1">
      <alignment horizontal="center" vertical="center"/>
    </xf>
    <xf borderId="60" fillId="0" fontId="21" numFmtId="164" xfId="0" applyAlignment="1" applyBorder="1" applyFont="1" applyNumberFormat="1">
      <alignment horizontal="center" vertical="center"/>
    </xf>
    <xf borderId="60" fillId="0" fontId="22" numFmtId="0" xfId="0" applyAlignment="1" applyBorder="1" applyFont="1">
      <alignment horizontal="center" shrinkToFit="0" textRotation="90" vertical="center" wrapText="1"/>
    </xf>
    <xf borderId="53" fillId="0" fontId="21" numFmtId="9" xfId="0" applyAlignment="1" applyBorder="1" applyFont="1" applyNumberFormat="1">
      <alignment horizontal="center" vertical="center"/>
    </xf>
    <xf borderId="60" fillId="0" fontId="22" numFmtId="0" xfId="0" applyAlignment="1" applyBorder="1" applyFont="1">
      <alignment horizontal="center" textRotation="90" vertical="center"/>
    </xf>
    <xf borderId="53" fillId="0" fontId="21" numFmtId="0" xfId="0" applyAlignment="1" applyBorder="1" applyFont="1">
      <alignment horizontal="center" textRotation="90" vertical="center"/>
    </xf>
    <xf borderId="64" fillId="0" fontId="16" numFmtId="0" xfId="0" applyAlignment="1" applyBorder="1" applyFont="1">
      <alignment horizontal="center" vertical="center"/>
    </xf>
    <xf borderId="64" fillId="0" fontId="16" numFmtId="0" xfId="0" applyAlignment="1" applyBorder="1" applyFont="1">
      <alignment horizontal="center" shrinkToFit="0" vertical="center" wrapText="1"/>
    </xf>
    <xf borderId="64" fillId="0" fontId="19" numFmtId="0" xfId="0" applyAlignment="1" applyBorder="1" applyFont="1">
      <alignment horizontal="center" shrinkToFit="0" vertical="center" wrapText="1"/>
    </xf>
    <xf borderId="64" fillId="0" fontId="16" numFmtId="9" xfId="0" applyAlignment="1" applyBorder="1" applyFont="1" applyNumberFormat="1">
      <alignment horizontal="center" shrinkToFit="0" vertical="center" wrapText="1"/>
    </xf>
    <xf borderId="64" fillId="0" fontId="19" numFmtId="0" xfId="0" applyAlignment="1" applyBorder="1" applyFont="1">
      <alignment horizontal="center" vertical="center"/>
    </xf>
    <xf borderId="58" fillId="0" fontId="16" numFmtId="0" xfId="0" applyAlignment="1" applyBorder="1" applyFont="1">
      <alignment horizontal="center" vertical="center"/>
    </xf>
    <xf borderId="58" fillId="0" fontId="12" numFmtId="0" xfId="0" applyAlignment="1" applyBorder="1" applyFont="1">
      <alignment horizontal="left" shrinkToFit="0" vertical="center" wrapText="1"/>
    </xf>
    <xf borderId="58" fillId="0" fontId="16" numFmtId="0" xfId="0" applyAlignment="1" applyBorder="1" applyFont="1">
      <alignment horizontal="center" textRotation="90" vertical="center"/>
    </xf>
    <xf borderId="58" fillId="0" fontId="16" numFmtId="9" xfId="0" applyAlignment="1" applyBorder="1" applyFont="1" applyNumberFormat="1">
      <alignment horizontal="center" vertical="center"/>
    </xf>
    <xf borderId="58" fillId="0" fontId="16" numFmtId="164" xfId="0" applyAlignment="1" applyBorder="1" applyFont="1" applyNumberFormat="1">
      <alignment horizontal="center" vertical="center"/>
    </xf>
    <xf borderId="58" fillId="0" fontId="19" numFmtId="0" xfId="0" applyAlignment="1" applyBorder="1" applyFont="1">
      <alignment horizontal="center" shrinkToFit="0" textRotation="90" vertical="center" wrapText="1"/>
    </xf>
    <xf borderId="64" fillId="0" fontId="16" numFmtId="9" xfId="0" applyAlignment="1" applyBorder="1" applyFont="1" applyNumberFormat="1">
      <alignment horizontal="center" vertical="center"/>
    </xf>
    <xf borderId="58" fillId="0" fontId="19" numFmtId="0" xfId="0" applyAlignment="1" applyBorder="1" applyFont="1">
      <alignment horizontal="center" textRotation="90" vertical="center"/>
    </xf>
    <xf borderId="64" fillId="0" fontId="16" numFmtId="0" xfId="0" applyAlignment="1" applyBorder="1" applyFont="1">
      <alignment horizontal="center" textRotation="90" vertical="center"/>
    </xf>
    <xf borderId="58" fillId="0" fontId="16" numFmtId="0" xfId="0" applyAlignment="1" applyBorder="1" applyFont="1">
      <alignment horizontal="center" shrinkToFit="0" vertical="center" wrapText="1"/>
    </xf>
    <xf borderId="58" fillId="0" fontId="16" numFmtId="165" xfId="0" applyAlignment="1" applyBorder="1" applyFont="1" applyNumberFormat="1">
      <alignment horizontal="center" vertical="center"/>
    </xf>
    <xf borderId="60" fillId="0" fontId="16" numFmtId="0" xfId="0" applyAlignment="1" applyBorder="1" applyFont="1">
      <alignment horizontal="center" vertical="center"/>
    </xf>
    <xf borderId="60" fillId="0" fontId="12" numFmtId="0" xfId="0" applyAlignment="1" applyBorder="1" applyFont="1">
      <alignment horizontal="left" shrinkToFit="0" vertical="center" wrapText="1"/>
    </xf>
    <xf borderId="60" fillId="0" fontId="16" numFmtId="0" xfId="0" applyAlignment="1" applyBorder="1" applyFont="1">
      <alignment horizontal="center" textRotation="90" vertical="center"/>
    </xf>
    <xf borderId="60" fillId="0" fontId="16" numFmtId="9" xfId="0" applyAlignment="1" applyBorder="1" applyFont="1" applyNumberFormat="1">
      <alignment horizontal="center" vertical="center"/>
    </xf>
    <xf borderId="60" fillId="7" fontId="16" numFmtId="164" xfId="0" applyAlignment="1" applyBorder="1" applyFill="1" applyFont="1" applyNumberFormat="1">
      <alignment horizontal="center" vertical="center"/>
    </xf>
    <xf borderId="60" fillId="0" fontId="19" numFmtId="0" xfId="0" applyAlignment="1" applyBorder="1" applyFont="1">
      <alignment horizontal="center" shrinkToFit="0" textRotation="90" vertical="center" wrapText="1"/>
    </xf>
    <xf borderId="53" fillId="0" fontId="16" numFmtId="9" xfId="0" applyAlignment="1" applyBorder="1" applyFont="1" applyNumberFormat="1">
      <alignment horizontal="center" vertical="center"/>
    </xf>
    <xf borderId="60" fillId="0" fontId="19" numFmtId="0" xfId="0" applyAlignment="1" applyBorder="1" applyFont="1">
      <alignment horizontal="center" textRotation="90" vertical="center"/>
    </xf>
    <xf borderId="53" fillId="0" fontId="16" numFmtId="0" xfId="0" applyAlignment="1" applyBorder="1" applyFont="1">
      <alignment horizontal="center" textRotation="90" vertical="center"/>
    </xf>
    <xf borderId="60" fillId="0" fontId="16" numFmtId="0" xfId="0" applyAlignment="1" applyBorder="1" applyFont="1">
      <alignment horizontal="center" shrinkToFit="0" vertical="center" wrapText="1"/>
    </xf>
    <xf borderId="60" fillId="0" fontId="16" numFmtId="165" xfId="0" applyAlignment="1" applyBorder="1" applyFont="1" applyNumberFormat="1">
      <alignment horizontal="center" vertical="center"/>
    </xf>
    <xf borderId="60" fillId="0" fontId="16" numFmtId="0" xfId="0" applyAlignment="1" applyBorder="1" applyFont="1">
      <alignment horizontal="left" vertical="center"/>
    </xf>
    <xf borderId="60" fillId="0" fontId="16" numFmtId="164" xfId="0" applyAlignment="1" applyBorder="1" applyFont="1" applyNumberFormat="1">
      <alignment horizontal="center" vertical="center"/>
    </xf>
    <xf borderId="44" fillId="0" fontId="16" numFmtId="0" xfId="0" applyAlignment="1" applyBorder="1" applyFont="1">
      <alignment horizontal="left" shrinkToFit="0" vertical="center" wrapText="1"/>
    </xf>
    <xf borderId="0" fillId="0" fontId="16" numFmtId="0" xfId="0" applyAlignment="1" applyFont="1">
      <alignment horizontal="center" vertical="center"/>
    </xf>
    <xf borderId="0" fillId="0" fontId="16" numFmtId="0" xfId="0" applyAlignment="1" applyFont="1">
      <alignment horizontal="center"/>
    </xf>
    <xf borderId="0" fillId="0" fontId="19" numFmtId="0" xfId="0" applyAlignment="1" applyFont="1">
      <alignment horizontal="left" vertical="center"/>
    </xf>
    <xf borderId="0" fillId="0" fontId="23" numFmtId="0" xfId="0" applyAlignment="1" applyFont="1">
      <alignment horizontal="center" shrinkToFit="0" vertical="center" wrapText="1"/>
    </xf>
    <xf borderId="65" fillId="8" fontId="24" numFmtId="0" xfId="0" applyAlignment="1" applyBorder="1" applyFill="1" applyFont="1">
      <alignment horizontal="center" readingOrder="1" shrinkToFit="0" vertical="center" wrapText="1"/>
    </xf>
    <xf borderId="66" fillId="0" fontId="3" numFmtId="0" xfId="0" applyBorder="1" applyFont="1"/>
    <xf borderId="67" fillId="0" fontId="3" numFmtId="0" xfId="0" applyBorder="1" applyFont="1"/>
    <xf borderId="68" fillId="0" fontId="3" numFmtId="0" xfId="0" applyBorder="1" applyFont="1"/>
    <xf borderId="69" fillId="0" fontId="3" numFmtId="0" xfId="0" applyBorder="1" applyFont="1"/>
    <xf borderId="70" fillId="0" fontId="3" numFmtId="0" xfId="0" applyBorder="1" applyFont="1"/>
    <xf borderId="71" fillId="0" fontId="3" numFmtId="0" xfId="0" applyBorder="1" applyFont="1"/>
    <xf borderId="72" fillId="0" fontId="3" numFmtId="0" xfId="0" applyBorder="1" applyFont="1"/>
    <xf borderId="65" fillId="8" fontId="24" numFmtId="0" xfId="0" applyAlignment="1" applyBorder="1" applyFont="1">
      <alignment horizontal="center" readingOrder="1" shrinkToFit="0" textRotation="90" vertical="center" wrapText="1"/>
    </xf>
    <xf borderId="73" fillId="0" fontId="3" numFmtId="0" xfId="0" applyBorder="1" applyFont="1"/>
    <xf borderId="74" fillId="0" fontId="25" numFmtId="0" xfId="0" applyAlignment="1" applyBorder="1" applyFont="1">
      <alignment horizontal="center" shrinkToFit="0" vertical="center" wrapText="1"/>
    </xf>
    <xf borderId="75" fillId="0" fontId="3" numFmtId="0" xfId="0" applyBorder="1" applyFont="1"/>
    <xf borderId="76" fillId="0" fontId="3" numFmtId="0" xfId="0" applyBorder="1" applyFont="1"/>
    <xf borderId="74" fillId="9" fontId="26" numFmtId="0" xfId="0" applyAlignment="1" applyBorder="1" applyFill="1" applyFont="1">
      <alignment horizontal="center" readingOrder="1" shrinkToFit="0" vertical="center" wrapText="1"/>
    </xf>
    <xf borderId="77" fillId="0" fontId="3" numFmtId="0" xfId="0" applyBorder="1" applyFont="1"/>
    <xf borderId="78" fillId="9" fontId="26" numFmtId="0" xfId="0" applyAlignment="1" applyBorder="1" applyFont="1">
      <alignment horizontal="center" readingOrder="1" shrinkToFit="0" vertical="center" wrapText="1"/>
    </xf>
    <xf borderId="74" fillId="10" fontId="26" numFmtId="0" xfId="0" applyAlignment="1" applyBorder="1" applyFill="1" applyFont="1">
      <alignment horizontal="center" readingOrder="1" shrinkToFit="0" wrapText="1"/>
    </xf>
    <xf borderId="78" fillId="10" fontId="26" numFmtId="0" xfId="0" applyAlignment="1" applyBorder="1" applyFont="1">
      <alignment horizontal="center" readingOrder="1" shrinkToFit="0" wrapText="1"/>
    </xf>
    <xf borderId="74" fillId="10" fontId="27" numFmtId="0" xfId="0" applyAlignment="1" applyBorder="1" applyFont="1">
      <alignment horizontal="center" readingOrder="1" shrinkToFit="0" vertical="center" wrapText="1"/>
    </xf>
    <xf borderId="79" fillId="0" fontId="3" numFmtId="0" xfId="0" applyBorder="1" applyFont="1"/>
    <xf borderId="80" fillId="0" fontId="3" numFmtId="0" xfId="0" applyBorder="1" applyFont="1"/>
    <xf borderId="81" fillId="9" fontId="26" numFmtId="0" xfId="0" applyAlignment="1" applyBorder="1" applyFont="1">
      <alignment horizontal="center" readingOrder="1" shrinkToFit="0" vertical="center" wrapText="1"/>
    </xf>
    <xf borderId="65" fillId="9" fontId="26" numFmtId="0" xfId="0" applyAlignment="1" applyBorder="1" applyFont="1">
      <alignment horizontal="center" readingOrder="1" shrinkToFit="0" vertical="center" wrapText="1"/>
    </xf>
    <xf borderId="81" fillId="10" fontId="26" numFmtId="0" xfId="0" applyAlignment="1" applyBorder="1" applyFont="1">
      <alignment horizontal="center" readingOrder="1" shrinkToFit="0" wrapText="1"/>
    </xf>
    <xf borderId="65" fillId="10" fontId="26" numFmtId="0" xfId="0" applyAlignment="1" applyBorder="1" applyFont="1">
      <alignment horizontal="center" readingOrder="1" shrinkToFit="0" wrapText="1"/>
    </xf>
    <xf borderId="28" fillId="0" fontId="3" numFmtId="0" xfId="0" applyBorder="1" applyFont="1"/>
    <xf borderId="29" fillId="0" fontId="3" numFmtId="0" xfId="0" applyBorder="1" applyFont="1"/>
    <xf borderId="30" fillId="0" fontId="3" numFmtId="0" xfId="0" applyBorder="1" applyFont="1"/>
    <xf borderId="82" fillId="0" fontId="3" numFmtId="0" xfId="0" applyBorder="1" applyFont="1"/>
    <xf borderId="83" fillId="0" fontId="3" numFmtId="0" xfId="0" applyBorder="1" applyFont="1"/>
    <xf borderId="74" fillId="3" fontId="26" numFmtId="0" xfId="0" applyAlignment="1" applyBorder="1" applyFont="1">
      <alignment horizontal="center" readingOrder="1" shrinkToFit="0" wrapText="1"/>
    </xf>
    <xf borderId="78" fillId="3" fontId="26" numFmtId="0" xfId="0" applyAlignment="1" applyBorder="1" applyFont="1">
      <alignment horizontal="center" readingOrder="1" shrinkToFit="0" wrapText="1"/>
    </xf>
    <xf borderId="74" fillId="9" fontId="27" numFmtId="0" xfId="0" applyAlignment="1" applyBorder="1" applyFont="1">
      <alignment horizontal="center" readingOrder="1" shrinkToFit="0" vertical="center" wrapText="1"/>
    </xf>
    <xf borderId="81" fillId="3" fontId="26" numFmtId="0" xfId="0" applyAlignment="1" applyBorder="1" applyFont="1">
      <alignment horizontal="center" readingOrder="1" shrinkToFit="0" wrapText="1"/>
    </xf>
    <xf borderId="65" fillId="3" fontId="26" numFmtId="0" xfId="0" applyAlignment="1" applyBorder="1" applyFont="1">
      <alignment horizontal="center" readingOrder="1" shrinkToFit="0" wrapText="1"/>
    </xf>
    <xf borderId="74" fillId="3" fontId="27" numFmtId="0" xfId="0" applyAlignment="1" applyBorder="1" applyFont="1">
      <alignment horizontal="center" readingOrder="1" shrinkToFit="0" vertical="center" wrapText="1"/>
    </xf>
    <xf borderId="74" fillId="11" fontId="26" numFmtId="0" xfId="0" applyAlignment="1" applyBorder="1" applyFill="1" applyFont="1">
      <alignment horizontal="center" readingOrder="1" shrinkToFit="0" wrapText="1"/>
    </xf>
    <xf borderId="78" fillId="11" fontId="26" numFmtId="0" xfId="0" applyAlignment="1" applyBorder="1" applyFont="1">
      <alignment horizontal="center" readingOrder="1" shrinkToFit="0" wrapText="1"/>
    </xf>
    <xf borderId="74" fillId="11" fontId="27" numFmtId="0" xfId="0" applyAlignment="1" applyBorder="1" applyFont="1">
      <alignment horizontal="center" readingOrder="1" shrinkToFit="0" vertical="center" wrapText="1"/>
    </xf>
    <xf borderId="81" fillId="11" fontId="26" numFmtId="0" xfId="0" applyAlignment="1" applyBorder="1" applyFont="1">
      <alignment horizontal="center" readingOrder="1" shrinkToFit="0" wrapText="1"/>
    </xf>
    <xf borderId="65" fillId="11" fontId="26" numFmtId="0" xfId="0" applyAlignment="1" applyBorder="1" applyFont="1">
      <alignment horizontal="center" readingOrder="1" shrinkToFit="0" wrapText="1"/>
    </xf>
    <xf borderId="0" fillId="0" fontId="28" numFmtId="0" xfId="0" applyAlignment="1" applyFont="1">
      <alignment vertical="center"/>
    </xf>
    <xf borderId="0" fillId="0" fontId="29" numFmtId="0" xfId="0" applyAlignment="1" applyFont="1">
      <alignment horizontal="center" shrinkToFit="0" vertical="center" wrapText="1"/>
    </xf>
    <xf borderId="74" fillId="0" fontId="30" numFmtId="0" xfId="0" applyAlignment="1" applyBorder="1" applyFont="1">
      <alignment horizontal="center" shrinkToFit="0" vertical="center" wrapText="1"/>
    </xf>
    <xf borderId="84" fillId="9" fontId="31" numFmtId="0" xfId="0" applyAlignment="1" applyBorder="1" applyFont="1">
      <alignment horizontal="center" readingOrder="1" shrinkToFit="0" vertical="center" wrapText="1"/>
    </xf>
    <xf borderId="85" fillId="9" fontId="31" numFmtId="0" xfId="0" applyAlignment="1" applyBorder="1" applyFont="1">
      <alignment horizontal="center" readingOrder="1" shrinkToFit="0" vertical="center" wrapText="1"/>
    </xf>
    <xf borderId="86" fillId="9" fontId="31" numFmtId="0" xfId="0" applyAlignment="1" applyBorder="1" applyFont="1">
      <alignment horizontal="center" readingOrder="1" shrinkToFit="0" vertical="center" wrapText="1"/>
    </xf>
    <xf borderId="84" fillId="10" fontId="31" numFmtId="0" xfId="0" applyAlignment="1" applyBorder="1" applyFont="1">
      <alignment horizontal="center" readingOrder="1" shrinkToFit="0" wrapText="1"/>
    </xf>
    <xf borderId="85" fillId="10" fontId="31" numFmtId="0" xfId="0" applyAlignment="1" applyBorder="1" applyFont="1">
      <alignment horizontal="center" readingOrder="1" shrinkToFit="0" wrapText="1"/>
    </xf>
    <xf borderId="86" fillId="10" fontId="31" numFmtId="0" xfId="0" applyAlignment="1" applyBorder="1" applyFont="1">
      <alignment horizontal="center" readingOrder="1" shrinkToFit="0" wrapText="1"/>
    </xf>
    <xf borderId="74" fillId="10" fontId="32" numFmtId="0" xfId="0" applyAlignment="1" applyBorder="1" applyFont="1">
      <alignment horizontal="center" readingOrder="1" shrinkToFit="0" vertical="center" wrapText="1"/>
    </xf>
    <xf borderId="87" fillId="9" fontId="31" numFmtId="0" xfId="0" applyAlignment="1" applyBorder="1" applyFont="1">
      <alignment horizontal="center" readingOrder="1" shrinkToFit="0" vertical="center" wrapText="1"/>
    </xf>
    <xf borderId="88" fillId="9" fontId="31" numFmtId="0" xfId="0" applyAlignment="1" applyBorder="1" applyFont="1">
      <alignment horizontal="center" readingOrder="1" shrinkToFit="0" vertical="center" wrapText="1"/>
    </xf>
    <xf borderId="89" fillId="9" fontId="31" numFmtId="0" xfId="0" applyAlignment="1" applyBorder="1" applyFont="1">
      <alignment horizontal="center" readingOrder="1" shrinkToFit="0" vertical="center" wrapText="1"/>
    </xf>
    <xf borderId="87" fillId="10" fontId="31" numFmtId="0" xfId="0" applyAlignment="1" applyBorder="1" applyFont="1">
      <alignment horizontal="center" readingOrder="1" shrinkToFit="0" wrapText="1"/>
    </xf>
    <xf borderId="88" fillId="10" fontId="31" numFmtId="0" xfId="0" applyAlignment="1" applyBorder="1" applyFont="1">
      <alignment horizontal="center" readingOrder="1" shrinkToFit="0" wrapText="1"/>
    </xf>
    <xf borderId="89" fillId="10" fontId="31" numFmtId="0" xfId="0" applyAlignment="1" applyBorder="1" applyFont="1">
      <alignment horizontal="center" readingOrder="1" shrinkToFit="0" wrapText="1"/>
    </xf>
    <xf borderId="90" fillId="9" fontId="31" numFmtId="0" xfId="0" applyAlignment="1" applyBorder="1" applyFont="1">
      <alignment horizontal="center" readingOrder="1" shrinkToFit="0" vertical="center" wrapText="1"/>
    </xf>
    <xf borderId="91" fillId="9" fontId="31" numFmtId="0" xfId="0" applyAlignment="1" applyBorder="1" applyFont="1">
      <alignment horizontal="center" readingOrder="1" shrinkToFit="0" vertical="center" wrapText="1"/>
    </xf>
    <xf borderId="92" fillId="9" fontId="31" numFmtId="0" xfId="0" applyAlignment="1" applyBorder="1" applyFont="1">
      <alignment horizontal="center" readingOrder="1" shrinkToFit="0" vertical="center" wrapText="1"/>
    </xf>
    <xf borderId="90" fillId="10" fontId="31" numFmtId="0" xfId="0" applyAlignment="1" applyBorder="1" applyFont="1">
      <alignment horizontal="center" readingOrder="1" shrinkToFit="0" wrapText="1"/>
    </xf>
    <xf borderId="91" fillId="10" fontId="31" numFmtId="0" xfId="0" applyAlignment="1" applyBorder="1" applyFont="1">
      <alignment horizontal="center" readingOrder="1" shrinkToFit="0" wrapText="1"/>
    </xf>
    <xf borderId="92" fillId="10" fontId="31" numFmtId="0" xfId="0" applyAlignment="1" applyBorder="1" applyFont="1">
      <alignment horizontal="center" readingOrder="1" shrinkToFit="0" wrapText="1"/>
    </xf>
    <xf borderId="84" fillId="3" fontId="31" numFmtId="0" xfId="0" applyAlignment="1" applyBorder="1" applyFont="1">
      <alignment horizontal="center" readingOrder="1" shrinkToFit="0" wrapText="1"/>
    </xf>
    <xf borderId="85" fillId="3" fontId="31" numFmtId="0" xfId="0" applyAlignment="1" applyBorder="1" applyFont="1">
      <alignment horizontal="center" readingOrder="1" shrinkToFit="0" wrapText="1"/>
    </xf>
    <xf borderId="86" fillId="3" fontId="31" numFmtId="0" xfId="0" applyAlignment="1" applyBorder="1" applyFont="1">
      <alignment horizontal="center" readingOrder="1" shrinkToFit="0" wrapText="1"/>
    </xf>
    <xf borderId="74" fillId="9" fontId="32" numFmtId="0" xfId="0" applyAlignment="1" applyBorder="1" applyFont="1">
      <alignment horizontal="center" readingOrder="1" shrinkToFit="0" vertical="center" wrapText="1"/>
    </xf>
    <xf borderId="87" fillId="3" fontId="31" numFmtId="0" xfId="0" applyAlignment="1" applyBorder="1" applyFont="1">
      <alignment horizontal="center" readingOrder="1" shrinkToFit="0" wrapText="1"/>
    </xf>
    <xf borderId="88" fillId="3" fontId="31" numFmtId="0" xfId="0" applyAlignment="1" applyBorder="1" applyFont="1">
      <alignment horizontal="center" readingOrder="1" shrinkToFit="0" wrapText="1"/>
    </xf>
    <xf borderId="89" fillId="3" fontId="31" numFmtId="0" xfId="0" applyAlignment="1" applyBorder="1" applyFont="1">
      <alignment horizontal="center" readingOrder="1" shrinkToFit="0" wrapText="1"/>
    </xf>
    <xf borderId="90" fillId="3" fontId="31" numFmtId="0" xfId="0" applyAlignment="1" applyBorder="1" applyFont="1">
      <alignment horizontal="center" readingOrder="1" shrinkToFit="0" wrapText="1"/>
    </xf>
    <xf borderId="91" fillId="3" fontId="31" numFmtId="0" xfId="0" applyAlignment="1" applyBorder="1" applyFont="1">
      <alignment horizontal="center" readingOrder="1" shrinkToFit="0" wrapText="1"/>
    </xf>
    <xf borderId="92" fillId="3" fontId="31" numFmtId="0" xfId="0" applyAlignment="1" applyBorder="1" applyFont="1">
      <alignment horizontal="center" readingOrder="1" shrinkToFit="0" wrapText="1"/>
    </xf>
    <xf borderId="74" fillId="3" fontId="32" numFmtId="0" xfId="0" applyAlignment="1" applyBorder="1" applyFont="1">
      <alignment horizontal="center" readingOrder="1" shrinkToFit="0" vertical="center" wrapText="1"/>
    </xf>
    <xf borderId="84" fillId="11" fontId="31" numFmtId="0" xfId="0" applyAlignment="1" applyBorder="1" applyFont="1">
      <alignment horizontal="center" readingOrder="1" shrinkToFit="0" wrapText="1"/>
    </xf>
    <xf borderId="85" fillId="11" fontId="31" numFmtId="0" xfId="0" applyAlignment="1" applyBorder="1" applyFont="1">
      <alignment horizontal="center" readingOrder="1" shrinkToFit="0" wrapText="1"/>
    </xf>
    <xf borderId="86" fillId="11" fontId="31" numFmtId="0" xfId="0" applyAlignment="1" applyBorder="1" applyFont="1">
      <alignment horizontal="center" readingOrder="1" shrinkToFit="0" wrapText="1"/>
    </xf>
    <xf borderId="74" fillId="11" fontId="32" numFmtId="0" xfId="0" applyAlignment="1" applyBorder="1" applyFont="1">
      <alignment horizontal="center" readingOrder="1" shrinkToFit="0" vertical="center" wrapText="1"/>
    </xf>
    <xf borderId="87" fillId="11" fontId="31" numFmtId="0" xfId="0" applyAlignment="1" applyBorder="1" applyFont="1">
      <alignment horizontal="center" readingOrder="1" shrinkToFit="0" wrapText="1"/>
    </xf>
    <xf borderId="88" fillId="11" fontId="31" numFmtId="0" xfId="0" applyAlignment="1" applyBorder="1" applyFont="1">
      <alignment horizontal="center" readingOrder="1" shrinkToFit="0" wrapText="1"/>
    </xf>
    <xf borderId="89" fillId="11" fontId="31" numFmtId="0" xfId="0" applyAlignment="1" applyBorder="1" applyFont="1">
      <alignment horizontal="center" readingOrder="1" shrinkToFit="0" wrapText="1"/>
    </xf>
    <xf borderId="90" fillId="11" fontId="31" numFmtId="0" xfId="0" applyAlignment="1" applyBorder="1" applyFont="1">
      <alignment horizontal="center" readingOrder="1" shrinkToFit="0" wrapText="1"/>
    </xf>
    <xf borderId="91" fillId="11" fontId="31" numFmtId="0" xfId="0" applyAlignment="1" applyBorder="1" applyFont="1">
      <alignment horizontal="center" readingOrder="1" shrinkToFit="0" wrapText="1"/>
    </xf>
    <xf borderId="92" fillId="11" fontId="31" numFmtId="0" xfId="0" applyAlignment="1" applyBorder="1" applyFont="1">
      <alignment horizontal="center" readingOrder="1" shrinkToFit="0" wrapText="1"/>
    </xf>
    <xf borderId="85" fillId="3" fontId="33" numFmtId="0" xfId="0" applyAlignment="1" applyBorder="1" applyFont="1">
      <alignment horizontal="center" readingOrder="1" shrinkToFit="0" wrapText="1"/>
    </xf>
    <xf borderId="0" fillId="0" fontId="34" numFmtId="0" xfId="0" applyAlignment="1" applyFont="1">
      <alignment horizontal="center" vertical="center"/>
    </xf>
    <xf borderId="0" fillId="0" fontId="35" numFmtId="0" xfId="0" applyFont="1"/>
    <xf borderId="0" fillId="0" fontId="36" numFmtId="0" xfId="0" applyAlignment="1" applyFont="1">
      <alignment horizontal="center" shrinkToFit="0" vertical="center" wrapText="1"/>
    </xf>
    <xf borderId="88" fillId="12" fontId="37" numFmtId="0" xfId="0" applyAlignment="1" applyBorder="1" applyFill="1" applyFont="1">
      <alignment horizontal="center" readingOrder="1" shrinkToFit="0" vertical="center" wrapText="1"/>
    </xf>
    <xf borderId="93" fillId="11" fontId="38" numFmtId="0" xfId="0" applyAlignment="1" applyBorder="1" applyFont="1">
      <alignment horizontal="center" readingOrder="1" shrinkToFit="0" vertical="center" wrapText="1"/>
    </xf>
    <xf borderId="94" fillId="0" fontId="38" numFmtId="0" xfId="0" applyAlignment="1" applyBorder="1" applyFont="1">
      <alignment horizontal="left" readingOrder="1" shrinkToFit="0" vertical="center" wrapText="1"/>
    </xf>
    <xf borderId="94" fillId="0" fontId="38" numFmtId="9" xfId="0" applyAlignment="1" applyBorder="1" applyFont="1" applyNumberFormat="1">
      <alignment horizontal="center" readingOrder="1" shrinkToFit="0" vertical="center" wrapText="1"/>
    </xf>
    <xf borderId="95" fillId="13" fontId="38" numFmtId="0" xfId="0" applyAlignment="1" applyBorder="1" applyFill="1" applyFont="1">
      <alignment horizontal="center" readingOrder="1" shrinkToFit="0" vertical="center" wrapText="1"/>
    </xf>
    <xf borderId="95" fillId="0" fontId="38" numFmtId="0" xfId="0" applyAlignment="1" applyBorder="1" applyFont="1">
      <alignment horizontal="left" readingOrder="1" shrinkToFit="0" vertical="center" wrapText="1"/>
    </xf>
    <xf borderId="95" fillId="0" fontId="38" numFmtId="9" xfId="0" applyAlignment="1" applyBorder="1" applyFont="1" applyNumberFormat="1">
      <alignment horizontal="center" readingOrder="1" shrinkToFit="0" vertical="center" wrapText="1"/>
    </xf>
    <xf borderId="95" fillId="14" fontId="38" numFmtId="0" xfId="0" applyAlignment="1" applyBorder="1" applyFill="1" applyFont="1">
      <alignment horizontal="center" readingOrder="1" shrinkToFit="0" vertical="center" wrapText="1"/>
    </xf>
    <xf borderId="95" fillId="15" fontId="38" numFmtId="0" xfId="0" applyAlignment="1" applyBorder="1" applyFill="1" applyFont="1">
      <alignment horizontal="center" readingOrder="1" shrinkToFit="0" vertical="center" wrapText="1"/>
    </xf>
    <xf borderId="95" fillId="7" fontId="39" numFmtId="0" xfId="0" applyAlignment="1" applyBorder="1" applyFont="1">
      <alignment horizontal="center" readingOrder="1" shrinkToFit="0" vertical="center" wrapText="1"/>
    </xf>
    <xf borderId="0" fillId="0" fontId="40" numFmtId="0" xfId="0" applyAlignment="1" applyFont="1">
      <alignment horizontal="center" vertical="center"/>
    </xf>
    <xf borderId="0" fillId="0" fontId="6" numFmtId="0" xfId="0" applyFont="1"/>
    <xf borderId="88" fillId="12" fontId="32" numFmtId="0" xfId="0" applyAlignment="1" applyBorder="1" applyFont="1">
      <alignment horizontal="center" readingOrder="1" shrinkToFit="0" vertical="center" wrapText="1"/>
    </xf>
    <xf borderId="93" fillId="11" fontId="41" numFmtId="0" xfId="0" applyAlignment="1" applyBorder="1" applyFont="1">
      <alignment horizontal="center" readingOrder="1" shrinkToFit="0" vertical="center" wrapText="1"/>
    </xf>
    <xf borderId="94" fillId="0" fontId="41" numFmtId="0" xfId="0" applyAlignment="1" applyBorder="1" applyFont="1">
      <alignment horizontal="center" readingOrder="1" shrinkToFit="0" vertical="center" wrapText="1"/>
    </xf>
    <xf borderId="94" fillId="0" fontId="41" numFmtId="0" xfId="0" applyAlignment="1" applyBorder="1" applyFont="1">
      <alignment horizontal="left" readingOrder="1" shrinkToFit="0" vertical="center" wrapText="1"/>
    </xf>
    <xf borderId="95" fillId="13" fontId="41" numFmtId="0" xfId="0" applyAlignment="1" applyBorder="1" applyFont="1">
      <alignment horizontal="center" readingOrder="1" shrinkToFit="0" vertical="center" wrapText="1"/>
    </xf>
    <xf borderId="95" fillId="0" fontId="41" numFmtId="0" xfId="0" applyAlignment="1" applyBorder="1" applyFont="1">
      <alignment horizontal="center" readingOrder="1" shrinkToFit="0" vertical="center" wrapText="1"/>
    </xf>
    <xf borderId="95" fillId="0" fontId="41" numFmtId="0" xfId="0" applyAlignment="1" applyBorder="1" applyFont="1">
      <alignment horizontal="left" readingOrder="1" shrinkToFit="0" vertical="center" wrapText="1"/>
    </xf>
    <xf borderId="95" fillId="14" fontId="41" numFmtId="0" xfId="0" applyAlignment="1" applyBorder="1" applyFont="1">
      <alignment horizontal="center" readingOrder="1" shrinkToFit="0" vertical="center" wrapText="1"/>
    </xf>
    <xf borderId="95" fillId="15" fontId="41" numFmtId="0" xfId="0" applyAlignment="1" applyBorder="1" applyFont="1">
      <alignment horizontal="center" readingOrder="1" shrinkToFit="0" vertical="center" wrapText="1"/>
    </xf>
    <xf borderId="95" fillId="7" fontId="42" numFmtId="0" xfId="0" applyAlignment="1" applyBorder="1" applyFont="1">
      <alignment horizontal="center" readingOrder="1" shrinkToFit="0" vertical="center" wrapText="1"/>
    </xf>
    <xf borderId="0" fillId="0" fontId="43" numFmtId="0" xfId="0" applyAlignment="1" applyFont="1">
      <alignment horizontal="left" readingOrder="1" shrinkToFit="0" vertical="center" wrapText="1"/>
    </xf>
    <xf borderId="0" fillId="0" fontId="19" numFmtId="0" xfId="0" applyAlignment="1" applyFont="1">
      <alignment vertical="center"/>
    </xf>
    <xf borderId="0" fillId="0" fontId="44" numFmtId="0" xfId="0" applyAlignment="1" applyFont="1">
      <alignment vertical="center"/>
    </xf>
    <xf borderId="0" fillId="0" fontId="45" numFmtId="0" xfId="0" applyFont="1"/>
    <xf borderId="0" fillId="0" fontId="46" numFmtId="0" xfId="0" applyFont="1"/>
    <xf borderId="0" fillId="0" fontId="47" numFmtId="0" xfId="0" applyFont="1"/>
    <xf borderId="0" fillId="0" fontId="48" numFmtId="0" xfId="0" applyFont="1"/>
    <xf borderId="96" fillId="16" fontId="49" numFmtId="0" xfId="0" applyAlignment="1" applyBorder="1" applyFill="1" applyFont="1">
      <alignment horizontal="center" readingOrder="1" shrinkToFit="0" vertical="center" wrapText="1"/>
    </xf>
    <xf borderId="97" fillId="0" fontId="3" numFmtId="0" xfId="0" applyBorder="1" applyFont="1"/>
    <xf borderId="98" fillId="0" fontId="3" numFmtId="0" xfId="0" applyBorder="1" applyFont="1"/>
    <xf borderId="0" fillId="0" fontId="50" numFmtId="0" xfId="0" applyFont="1"/>
    <xf borderId="96" fillId="16" fontId="37" numFmtId="0" xfId="0" applyAlignment="1" applyBorder="1" applyFont="1">
      <alignment horizontal="center" readingOrder="1" shrinkToFit="0" vertical="center" wrapText="1"/>
    </xf>
    <xf borderId="99" fillId="0" fontId="3" numFmtId="0" xfId="0" applyBorder="1" applyFont="1"/>
    <xf borderId="100" fillId="16" fontId="37" numFmtId="0" xfId="0" applyAlignment="1" applyBorder="1" applyFont="1">
      <alignment horizontal="center" readingOrder="1" shrinkToFit="0" vertical="center" wrapText="1"/>
    </xf>
    <xf borderId="101" fillId="16" fontId="37" numFmtId="0" xfId="0" applyAlignment="1" applyBorder="1" applyFont="1">
      <alignment horizontal="center" readingOrder="1" shrinkToFit="0" vertical="center" wrapText="1"/>
    </xf>
    <xf borderId="102" fillId="0" fontId="37" numFmtId="0" xfId="0" applyAlignment="1" applyBorder="1" applyFont="1">
      <alignment horizontal="center" readingOrder="1" shrinkToFit="0" vertical="center" wrapText="1"/>
    </xf>
    <xf borderId="103" fillId="0" fontId="37" numFmtId="0" xfId="0" applyAlignment="1" applyBorder="1" applyFont="1">
      <alignment horizontal="center" readingOrder="1" shrinkToFit="0" vertical="center" wrapText="1"/>
    </xf>
    <xf borderId="104" fillId="0" fontId="37" numFmtId="0" xfId="0" applyAlignment="1" applyBorder="1" applyFont="1">
      <alignment horizontal="center" readingOrder="1" shrinkToFit="0" vertical="center" wrapText="1"/>
    </xf>
    <xf borderId="104" fillId="0" fontId="38" numFmtId="0" xfId="0" applyAlignment="1" applyBorder="1" applyFont="1">
      <alignment horizontal="left" readingOrder="1" shrinkToFit="0" vertical="center" wrapText="1"/>
    </xf>
    <xf borderId="105" fillId="0" fontId="37" numFmtId="9" xfId="0" applyAlignment="1" applyBorder="1" applyFont="1" applyNumberFormat="1">
      <alignment horizontal="center" readingOrder="1" shrinkToFit="0" vertical="center" wrapText="1"/>
    </xf>
    <xf borderId="102" fillId="0" fontId="3" numFmtId="0" xfId="0" applyBorder="1" applyFont="1"/>
    <xf borderId="103" fillId="0" fontId="3" numFmtId="0" xfId="0" applyBorder="1" applyFont="1"/>
    <xf borderId="106" fillId="0" fontId="37" numFmtId="0" xfId="0" applyAlignment="1" applyBorder="1" applyFont="1">
      <alignment horizontal="center" readingOrder="1" shrinkToFit="0" vertical="center" wrapText="1"/>
    </xf>
    <xf borderId="106" fillId="0" fontId="38" numFmtId="0" xfId="0" applyAlignment="1" applyBorder="1" applyFont="1">
      <alignment horizontal="left" readingOrder="1" shrinkToFit="0" vertical="center" wrapText="1"/>
    </xf>
    <xf borderId="107" fillId="0" fontId="37" numFmtId="9" xfId="0" applyAlignment="1" applyBorder="1" applyFont="1" applyNumberFormat="1">
      <alignment horizontal="center" readingOrder="1" shrinkToFit="0" vertical="center" wrapText="1"/>
    </xf>
    <xf borderId="104" fillId="0" fontId="3" numFmtId="0" xfId="0" applyBorder="1" applyFont="1"/>
    <xf borderId="108" fillId="0" fontId="37" numFmtId="0" xfId="0" applyAlignment="1" applyBorder="1" applyFont="1">
      <alignment horizontal="center" readingOrder="1" shrinkToFit="0" vertical="center" wrapText="1"/>
    </xf>
    <xf borderId="109" fillId="0" fontId="3" numFmtId="0" xfId="0" applyBorder="1" applyFont="1"/>
    <xf borderId="110" fillId="0" fontId="37" numFmtId="0" xfId="0" applyAlignment="1" applyBorder="1" applyFont="1">
      <alignment horizontal="center" readingOrder="1" shrinkToFit="0" vertical="center" wrapText="1"/>
    </xf>
    <xf borderId="107" fillId="0" fontId="38" numFmtId="0" xfId="0" applyAlignment="1" applyBorder="1" applyFont="1">
      <alignment horizontal="center" readingOrder="1" shrinkToFit="0" vertical="center" wrapText="1"/>
    </xf>
    <xf borderId="111" fillId="0" fontId="3" numFmtId="0" xfId="0" applyBorder="1" applyFont="1"/>
    <xf borderId="112" fillId="0" fontId="3" numFmtId="0" xfId="0" applyBorder="1" applyFont="1"/>
    <xf borderId="113" fillId="0" fontId="37" numFmtId="0" xfId="0" applyAlignment="1" applyBorder="1" applyFont="1">
      <alignment horizontal="center" readingOrder="1" shrinkToFit="0" vertical="center" wrapText="1"/>
    </xf>
    <xf borderId="113" fillId="0" fontId="38" numFmtId="0" xfId="0" applyAlignment="1" applyBorder="1" applyFont="1">
      <alignment horizontal="left" readingOrder="1" shrinkToFit="0" vertical="center" wrapText="1"/>
    </xf>
    <xf borderId="114" fillId="0" fontId="38" numFmtId="0" xfId="0" applyAlignment="1" applyBorder="1" applyFont="1">
      <alignment horizontal="center" readingOrder="1" shrinkToFit="0" vertical="center" wrapText="1"/>
    </xf>
    <xf borderId="0" fillId="0" fontId="50" numFmtId="0" xfId="0" applyAlignment="1" applyFont="1">
      <alignment horizontal="left" shrinkToFit="0" vertical="center" wrapText="1"/>
    </xf>
    <xf borderId="0" fillId="0" fontId="10" numFmtId="0" xfId="0" applyFont="1"/>
    <xf borderId="95" fillId="0" fontId="51" numFmtId="0" xfId="0" applyAlignment="1" applyBorder="1" applyFont="1">
      <alignment horizontal="left" readingOrder="1" shrinkToFit="0" vertical="center" wrapText="1"/>
    </xf>
  </cellXfs>
  <cellStyles count="1">
    <cellStyle xfId="0" name="Normal" builtinId="0"/>
  </cellStyles>
  <dxfs count="11">
    <dxf>
      <font/>
      <fill>
        <patternFill patternType="solid">
          <fgColor rgb="FFFF0000"/>
          <bgColor rgb="FFFF0000"/>
        </patternFill>
      </fill>
      <border/>
    </dxf>
    <dxf>
      <font/>
      <fill>
        <patternFill patternType="solid">
          <fgColor rgb="FFFFC000"/>
          <bgColor rgb="FFFFC000"/>
        </patternFill>
      </fill>
      <border/>
    </dxf>
    <dxf>
      <font/>
      <fill>
        <patternFill patternType="solid">
          <fgColor rgb="FFFFFF66"/>
          <bgColor rgb="FFFFFF66"/>
        </patternFill>
      </fill>
      <border/>
    </dxf>
    <dxf>
      <font/>
      <fill>
        <patternFill patternType="solid">
          <fgColor rgb="FF00B050"/>
          <bgColor rgb="FF00B050"/>
        </patternFill>
      </fill>
      <border/>
    </dxf>
    <dxf>
      <font/>
      <fill>
        <patternFill patternType="solid">
          <fgColor rgb="FF92D050"/>
          <bgColor rgb="FF92D050"/>
        </patternFill>
      </fill>
      <border/>
    </dxf>
    <dxf>
      <font>
        <color rgb="FF9C0006"/>
      </font>
      <fill>
        <patternFill patternType="solid">
          <fgColor rgb="FFFFC7CE"/>
          <bgColor rgb="FFFFC7CE"/>
        </patternFill>
      </fill>
      <border/>
    </dxf>
    <dxf>
      <font/>
      <fill>
        <patternFill patternType="solid">
          <fgColor rgb="FFC00000"/>
          <bgColor rgb="FFC00000"/>
        </patternFill>
      </fill>
      <border/>
    </dxf>
    <dxf>
      <font/>
      <fill>
        <patternFill patternType="solid">
          <fgColor rgb="FFE36C09"/>
          <bgColor rgb="FFE36C09"/>
        </patternFill>
      </fill>
      <border/>
    </dxf>
    <dxf>
      <font/>
      <fill>
        <patternFill patternType="solid">
          <fgColor rgb="FFFFFF00"/>
          <bgColor rgb="FFFFFF00"/>
        </patternFill>
      </fill>
      <border/>
    </dxf>
    <dxf>
      <font/>
      <fill>
        <patternFill patternType="none"/>
      </fill>
      <border/>
    </dxf>
    <dxf>
      <font/>
      <fill>
        <patternFill patternType="solid">
          <fgColor rgb="FFDBE5F1"/>
          <bgColor rgb="FFDBE5F1"/>
        </patternFill>
      </fill>
      <border/>
    </dxf>
  </dxfs>
  <tableStyles count="1">
    <tableStyle count="3" pivot="0" name="TABLA DE IMPACTO-style">
      <tableStyleElement dxfId="9" type="headerRow"/>
      <tableStyleElement dxfId="10" type="firstRowStripe"/>
      <tableStyleElement dxfId="10" type="secondRowStripe"/>
    </tableStyle>
  </tableStyle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customschemas.google.com/relationships/workbookmetadata" Target="metadata"/><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ref="B209:C219" displayName="Table_1" id="1">
  <tableColumns count="2">
    <tableColumn name="Criterios" id="1"/>
    <tableColumn name="Subcriterios" id="2"/>
  </tableColumns>
  <tableStyleInfo name="TABLA DE IMPACTO-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 Id="rId3" Type="http://schemas.openxmlformats.org/officeDocument/2006/relationships/table" Target="../tables/table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43"/>
    <col customWidth="1" min="2" max="3" width="21.57"/>
    <col customWidth="1" min="4" max="4" width="14.0"/>
    <col customWidth="1" min="5" max="5" width="21.57"/>
    <col customWidth="1" min="6" max="6" width="24.29"/>
    <col customWidth="1" min="7" max="8" width="21.57"/>
    <col customWidth="1" min="9" max="25" width="10.0"/>
  </cols>
  <sheetData>
    <row r="1">
      <c r="A1" s="1"/>
      <c r="B1" s="1"/>
      <c r="C1" s="1"/>
      <c r="D1" s="1"/>
      <c r="E1" s="1"/>
      <c r="F1" s="1"/>
      <c r="G1" s="1"/>
      <c r="H1" s="1"/>
      <c r="I1" s="1"/>
      <c r="J1" s="1"/>
      <c r="K1" s="1"/>
      <c r="L1" s="1"/>
      <c r="M1" s="1"/>
      <c r="N1" s="1"/>
      <c r="O1" s="1"/>
      <c r="P1" s="1"/>
      <c r="Q1" s="1"/>
      <c r="R1" s="1"/>
      <c r="S1" s="1"/>
      <c r="T1" s="1"/>
      <c r="U1" s="1"/>
      <c r="V1" s="1"/>
    </row>
    <row r="2">
      <c r="A2" s="1"/>
      <c r="B2" s="2" t="s">
        <v>0</v>
      </c>
      <c r="C2" s="3"/>
      <c r="D2" s="3"/>
      <c r="E2" s="3"/>
      <c r="F2" s="3"/>
      <c r="G2" s="3"/>
      <c r="H2" s="4"/>
      <c r="I2" s="1"/>
      <c r="J2" s="1"/>
      <c r="K2" s="1"/>
      <c r="L2" s="1"/>
      <c r="M2" s="1"/>
      <c r="N2" s="1"/>
      <c r="O2" s="1"/>
      <c r="P2" s="1"/>
      <c r="Q2" s="1"/>
      <c r="R2" s="1"/>
      <c r="S2" s="1"/>
      <c r="T2" s="1"/>
      <c r="U2" s="1"/>
      <c r="V2" s="1"/>
    </row>
    <row r="3">
      <c r="A3" s="1"/>
      <c r="B3" s="5"/>
      <c r="C3" s="6"/>
      <c r="D3" s="6"/>
      <c r="E3" s="6"/>
      <c r="F3" s="6"/>
      <c r="G3" s="6"/>
      <c r="H3" s="7"/>
      <c r="I3" s="1"/>
      <c r="J3" s="1"/>
      <c r="K3" s="1"/>
      <c r="L3" s="1"/>
      <c r="M3" s="1"/>
      <c r="N3" s="1"/>
      <c r="O3" s="1"/>
      <c r="P3" s="1"/>
      <c r="Q3" s="1"/>
      <c r="R3" s="1"/>
      <c r="S3" s="1"/>
      <c r="T3" s="1"/>
      <c r="U3" s="1"/>
      <c r="V3" s="1"/>
    </row>
    <row r="4" ht="63.0" customHeight="1">
      <c r="A4" s="1"/>
      <c r="B4" s="8" t="s">
        <v>1</v>
      </c>
      <c r="H4" s="9"/>
      <c r="I4" s="1"/>
      <c r="J4" s="1"/>
      <c r="K4" s="1"/>
      <c r="L4" s="1"/>
      <c r="M4" s="1"/>
      <c r="N4" s="1"/>
      <c r="O4" s="1"/>
      <c r="P4" s="1"/>
      <c r="Q4" s="1"/>
      <c r="R4" s="1"/>
      <c r="S4" s="1"/>
      <c r="T4" s="1"/>
      <c r="U4" s="1"/>
      <c r="V4" s="1"/>
    </row>
    <row r="5" ht="63.0" customHeight="1">
      <c r="A5" s="1"/>
      <c r="B5" s="10"/>
      <c r="C5" s="11"/>
      <c r="D5" s="11"/>
      <c r="E5" s="11"/>
      <c r="F5" s="11"/>
      <c r="G5" s="11"/>
      <c r="H5" s="12"/>
      <c r="I5" s="1"/>
      <c r="J5" s="1"/>
      <c r="K5" s="1"/>
      <c r="L5" s="1"/>
      <c r="M5" s="1"/>
      <c r="N5" s="1"/>
      <c r="O5" s="1"/>
      <c r="P5" s="1"/>
      <c r="Q5" s="1"/>
      <c r="R5" s="1"/>
      <c r="S5" s="1"/>
      <c r="T5" s="1"/>
      <c r="U5" s="1"/>
      <c r="V5" s="1"/>
    </row>
    <row r="6">
      <c r="A6" s="1"/>
      <c r="B6" s="13" t="s">
        <v>2</v>
      </c>
      <c r="C6" s="14"/>
      <c r="D6" s="14"/>
      <c r="E6" s="14"/>
      <c r="F6" s="14"/>
      <c r="G6" s="14"/>
      <c r="H6" s="15"/>
      <c r="I6" s="1"/>
      <c r="J6" s="1"/>
      <c r="K6" s="1"/>
      <c r="L6" s="1"/>
      <c r="M6" s="1"/>
      <c r="N6" s="1"/>
      <c r="O6" s="1"/>
      <c r="P6" s="1"/>
      <c r="Q6" s="1"/>
      <c r="R6" s="1"/>
      <c r="S6" s="1"/>
      <c r="T6" s="1"/>
      <c r="U6" s="1"/>
      <c r="V6" s="1"/>
    </row>
    <row r="7" ht="95.25" customHeight="1">
      <c r="A7" s="1"/>
      <c r="B7" s="16" t="s">
        <v>3</v>
      </c>
      <c r="C7" s="11"/>
      <c r="D7" s="11"/>
      <c r="E7" s="11"/>
      <c r="F7" s="11"/>
      <c r="G7" s="11"/>
      <c r="H7" s="12"/>
      <c r="I7" s="1"/>
      <c r="J7" s="1"/>
      <c r="K7" s="1"/>
      <c r="L7" s="1"/>
      <c r="M7" s="1"/>
      <c r="N7" s="1"/>
      <c r="O7" s="1"/>
      <c r="P7" s="1"/>
      <c r="Q7" s="1"/>
      <c r="R7" s="1"/>
      <c r="S7" s="1"/>
      <c r="T7" s="1"/>
      <c r="U7" s="1"/>
      <c r="V7" s="1"/>
    </row>
    <row r="8">
      <c r="A8" s="1"/>
      <c r="B8" s="17"/>
      <c r="C8" s="18"/>
      <c r="D8" s="18"/>
      <c r="E8" s="18"/>
      <c r="F8" s="18"/>
      <c r="G8" s="18"/>
      <c r="H8" s="19"/>
      <c r="I8" s="1"/>
      <c r="J8" s="1"/>
      <c r="K8" s="1"/>
      <c r="L8" s="1"/>
      <c r="M8" s="1"/>
      <c r="N8" s="1"/>
      <c r="O8" s="1"/>
      <c r="P8" s="1"/>
      <c r="Q8" s="1"/>
      <c r="R8" s="1"/>
      <c r="S8" s="1"/>
      <c r="T8" s="1"/>
      <c r="U8" s="1"/>
      <c r="V8" s="1"/>
    </row>
    <row r="9" ht="16.5" customHeight="1">
      <c r="A9" s="1"/>
      <c r="B9" s="20" t="s">
        <v>4</v>
      </c>
      <c r="H9" s="9"/>
      <c r="I9" s="1"/>
      <c r="J9" s="1"/>
      <c r="K9" s="1"/>
      <c r="L9" s="1"/>
      <c r="M9" s="1"/>
      <c r="N9" s="1"/>
      <c r="O9" s="1"/>
      <c r="P9" s="1"/>
      <c r="Q9" s="1"/>
      <c r="R9" s="1"/>
      <c r="S9" s="1"/>
      <c r="T9" s="1"/>
      <c r="U9" s="1"/>
      <c r="V9" s="1"/>
      <c r="W9" s="1"/>
      <c r="X9" s="1"/>
      <c r="Y9" s="1"/>
    </row>
    <row r="10" ht="44.25" customHeight="1">
      <c r="A10" s="1"/>
      <c r="B10" s="21"/>
      <c r="H10" s="9"/>
      <c r="I10" s="1"/>
      <c r="J10" s="1"/>
      <c r="K10" s="1"/>
      <c r="L10" s="1"/>
      <c r="M10" s="1"/>
      <c r="N10" s="1"/>
      <c r="O10" s="1"/>
      <c r="P10" s="1"/>
      <c r="Q10" s="1"/>
      <c r="R10" s="1"/>
      <c r="S10" s="1"/>
      <c r="T10" s="1"/>
      <c r="U10" s="1"/>
      <c r="V10" s="1"/>
      <c r="W10" s="1"/>
      <c r="X10" s="1"/>
      <c r="Y10" s="1"/>
    </row>
    <row r="11">
      <c r="A11" s="1"/>
      <c r="B11" s="22"/>
      <c r="C11" s="23"/>
      <c r="D11" s="24"/>
      <c r="E11" s="25"/>
      <c r="F11" s="25"/>
      <c r="G11" s="25"/>
      <c r="H11" s="26"/>
      <c r="I11" s="1"/>
      <c r="J11" s="1"/>
      <c r="K11" s="1"/>
      <c r="L11" s="1"/>
      <c r="M11" s="1"/>
      <c r="N11" s="1"/>
      <c r="O11" s="1"/>
      <c r="P11" s="1"/>
      <c r="Q11" s="1"/>
      <c r="R11" s="1"/>
      <c r="S11" s="1"/>
      <c r="T11" s="1"/>
      <c r="U11" s="1"/>
      <c r="V11" s="1"/>
      <c r="W11" s="1"/>
      <c r="X11" s="1"/>
      <c r="Y11" s="1"/>
    </row>
    <row r="12">
      <c r="A12" s="1"/>
      <c r="B12" s="22"/>
      <c r="C12" s="27" t="s">
        <v>5</v>
      </c>
      <c r="D12" s="28"/>
      <c r="E12" s="29" t="s">
        <v>6</v>
      </c>
      <c r="F12" s="30"/>
      <c r="G12" s="23"/>
      <c r="H12" s="26"/>
      <c r="I12" s="1"/>
      <c r="J12" s="1"/>
      <c r="K12" s="1"/>
      <c r="L12" s="1"/>
      <c r="M12" s="1"/>
      <c r="N12" s="1"/>
      <c r="O12" s="1"/>
      <c r="P12" s="1"/>
      <c r="Q12" s="1"/>
      <c r="R12" s="1"/>
      <c r="S12" s="1"/>
      <c r="T12" s="1"/>
      <c r="U12" s="1"/>
      <c r="V12" s="1"/>
      <c r="W12" s="1"/>
      <c r="X12" s="1"/>
      <c r="Y12" s="1"/>
    </row>
    <row r="13" ht="35.25" customHeight="1">
      <c r="A13" s="1"/>
      <c r="B13" s="22"/>
      <c r="C13" s="31" t="s">
        <v>7</v>
      </c>
      <c r="D13" s="32"/>
      <c r="E13" s="33" t="s">
        <v>8</v>
      </c>
      <c r="F13" s="34"/>
      <c r="G13" s="23"/>
      <c r="H13" s="26"/>
      <c r="I13" s="1"/>
      <c r="J13" s="1"/>
      <c r="K13" s="1"/>
      <c r="L13" s="1"/>
      <c r="M13" s="1"/>
      <c r="N13" s="1"/>
      <c r="O13" s="1"/>
      <c r="P13" s="1"/>
      <c r="Q13" s="1"/>
      <c r="R13" s="1"/>
      <c r="S13" s="1"/>
      <c r="T13" s="1"/>
      <c r="U13" s="1"/>
      <c r="V13" s="1"/>
      <c r="W13" s="1"/>
      <c r="X13" s="1"/>
      <c r="Y13" s="1"/>
    </row>
    <row r="14" ht="17.25" customHeight="1">
      <c r="A14" s="1"/>
      <c r="B14" s="22"/>
      <c r="C14" s="35" t="s">
        <v>9</v>
      </c>
      <c r="D14" s="32"/>
      <c r="E14" s="36" t="s">
        <v>10</v>
      </c>
      <c r="F14" s="34"/>
      <c r="G14" s="23"/>
      <c r="H14" s="26"/>
      <c r="I14" s="1"/>
      <c r="J14" s="1"/>
      <c r="K14" s="1"/>
      <c r="L14" s="1"/>
      <c r="M14" s="1"/>
      <c r="N14" s="1"/>
      <c r="O14" s="1"/>
      <c r="P14" s="1"/>
      <c r="Q14" s="1"/>
      <c r="R14" s="1"/>
      <c r="S14" s="1"/>
      <c r="T14" s="1"/>
      <c r="U14" s="1"/>
      <c r="V14" s="1"/>
      <c r="W14" s="1"/>
      <c r="X14" s="1"/>
      <c r="Y14" s="1"/>
    </row>
    <row r="15" ht="19.5" customHeight="1">
      <c r="A15" s="1"/>
      <c r="B15" s="22"/>
      <c r="C15" s="31" t="s">
        <v>11</v>
      </c>
      <c r="D15" s="32"/>
      <c r="E15" s="33" t="s">
        <v>12</v>
      </c>
      <c r="F15" s="34"/>
      <c r="G15" s="23"/>
      <c r="H15" s="26"/>
      <c r="I15" s="1"/>
      <c r="J15" s="1"/>
      <c r="K15" s="1"/>
      <c r="L15" s="1"/>
      <c r="M15" s="1"/>
      <c r="N15" s="1"/>
      <c r="O15" s="1"/>
      <c r="P15" s="1"/>
      <c r="Q15" s="1"/>
      <c r="R15" s="1"/>
      <c r="S15" s="1"/>
      <c r="T15" s="1"/>
      <c r="U15" s="1"/>
      <c r="V15" s="1"/>
      <c r="W15" s="1"/>
      <c r="X15" s="1"/>
      <c r="Y15" s="1"/>
    </row>
    <row r="16" ht="69.75" customHeight="1">
      <c r="A16" s="1"/>
      <c r="B16" s="22"/>
      <c r="C16" s="31" t="s">
        <v>13</v>
      </c>
      <c r="D16" s="32"/>
      <c r="E16" s="33" t="s">
        <v>14</v>
      </c>
      <c r="F16" s="34"/>
      <c r="G16" s="23"/>
      <c r="H16" s="26"/>
      <c r="I16" s="1"/>
      <c r="J16" s="1"/>
      <c r="K16" s="1"/>
      <c r="L16" s="1"/>
      <c r="M16" s="1"/>
      <c r="N16" s="1"/>
      <c r="O16" s="1"/>
      <c r="P16" s="1"/>
      <c r="Q16" s="1"/>
      <c r="R16" s="1"/>
      <c r="S16" s="1"/>
      <c r="T16" s="1"/>
      <c r="U16" s="1"/>
      <c r="V16" s="1"/>
      <c r="W16" s="1"/>
      <c r="X16" s="1"/>
      <c r="Y16" s="1"/>
    </row>
    <row r="17" ht="34.5" customHeight="1">
      <c r="A17" s="1"/>
      <c r="B17" s="37"/>
      <c r="C17" s="38" t="s">
        <v>15</v>
      </c>
      <c r="D17" s="39"/>
      <c r="E17" s="40" t="s">
        <v>16</v>
      </c>
      <c r="F17" s="41"/>
      <c r="G17" s="42"/>
      <c r="H17" s="43"/>
      <c r="I17" s="1"/>
      <c r="J17" s="1"/>
      <c r="K17" s="1"/>
      <c r="L17" s="1"/>
      <c r="M17" s="1"/>
      <c r="N17" s="1"/>
      <c r="O17" s="1"/>
      <c r="P17" s="1"/>
      <c r="Q17" s="1"/>
      <c r="R17" s="1"/>
      <c r="S17" s="1"/>
      <c r="T17" s="1"/>
      <c r="U17" s="1"/>
      <c r="V17" s="1"/>
      <c r="W17" s="1"/>
      <c r="X17" s="1"/>
      <c r="Y17" s="1"/>
    </row>
    <row r="18" ht="27.75" customHeight="1">
      <c r="A18" s="1"/>
      <c r="B18" s="37"/>
      <c r="C18" s="38" t="s">
        <v>17</v>
      </c>
      <c r="D18" s="39"/>
      <c r="E18" s="40" t="s">
        <v>18</v>
      </c>
      <c r="F18" s="41"/>
      <c r="G18" s="42"/>
      <c r="H18" s="43"/>
      <c r="I18" s="1"/>
      <c r="J18" s="1"/>
      <c r="K18" s="1"/>
      <c r="L18" s="1"/>
      <c r="M18" s="1"/>
      <c r="N18" s="1"/>
      <c r="O18" s="1"/>
      <c r="P18" s="1"/>
      <c r="Q18" s="1"/>
      <c r="R18" s="1"/>
      <c r="S18" s="1"/>
      <c r="T18" s="1"/>
      <c r="U18" s="1"/>
      <c r="V18" s="1"/>
      <c r="W18" s="1"/>
      <c r="X18" s="1"/>
      <c r="Y18" s="1"/>
    </row>
    <row r="19" ht="28.5" customHeight="1">
      <c r="A19" s="1"/>
      <c r="B19" s="37"/>
      <c r="C19" s="38" t="s">
        <v>19</v>
      </c>
      <c r="D19" s="39"/>
      <c r="E19" s="40" t="s">
        <v>20</v>
      </c>
      <c r="F19" s="41"/>
      <c r="G19" s="42"/>
      <c r="H19" s="43"/>
      <c r="I19" s="1"/>
      <c r="J19" s="1"/>
      <c r="K19" s="1"/>
      <c r="L19" s="1"/>
      <c r="M19" s="1"/>
      <c r="N19" s="1"/>
      <c r="O19" s="1"/>
      <c r="P19" s="1"/>
      <c r="Q19" s="1"/>
      <c r="R19" s="1"/>
      <c r="S19" s="1"/>
      <c r="T19" s="1"/>
      <c r="U19" s="1"/>
      <c r="V19" s="1"/>
      <c r="W19" s="1"/>
      <c r="X19" s="1"/>
      <c r="Y19" s="1"/>
    </row>
    <row r="20" ht="72.75" customHeight="1">
      <c r="A20" s="1"/>
      <c r="B20" s="37"/>
      <c r="C20" s="38" t="s">
        <v>21</v>
      </c>
      <c r="D20" s="39"/>
      <c r="E20" s="40" t="s">
        <v>22</v>
      </c>
      <c r="F20" s="41"/>
      <c r="G20" s="42"/>
      <c r="H20" s="43"/>
      <c r="I20" s="1"/>
      <c r="J20" s="1"/>
      <c r="K20" s="1"/>
      <c r="L20" s="1"/>
      <c r="M20" s="1"/>
      <c r="N20" s="1"/>
      <c r="O20" s="1"/>
      <c r="P20" s="1"/>
      <c r="Q20" s="1"/>
      <c r="R20" s="1"/>
      <c r="S20" s="1"/>
      <c r="T20" s="1"/>
      <c r="U20" s="1"/>
      <c r="V20" s="1"/>
      <c r="W20" s="1"/>
      <c r="X20" s="1"/>
      <c r="Y20" s="1"/>
    </row>
    <row r="21" ht="64.5" customHeight="1">
      <c r="A21" s="1"/>
      <c r="B21" s="37"/>
      <c r="C21" s="38" t="s">
        <v>23</v>
      </c>
      <c r="D21" s="39"/>
      <c r="E21" s="40" t="s">
        <v>24</v>
      </c>
      <c r="F21" s="41"/>
      <c r="G21" s="42"/>
      <c r="H21" s="43"/>
      <c r="I21" s="1"/>
      <c r="J21" s="1"/>
      <c r="K21" s="1"/>
      <c r="L21" s="1"/>
      <c r="M21" s="1"/>
      <c r="N21" s="1"/>
      <c r="O21" s="1"/>
      <c r="P21" s="1"/>
      <c r="Q21" s="1"/>
      <c r="R21" s="1"/>
      <c r="S21" s="1"/>
      <c r="T21" s="1"/>
      <c r="U21" s="1"/>
      <c r="V21" s="1"/>
      <c r="W21" s="1"/>
      <c r="X21" s="1"/>
      <c r="Y21" s="1"/>
    </row>
    <row r="22" ht="71.25" customHeight="1">
      <c r="A22" s="1"/>
      <c r="B22" s="37"/>
      <c r="C22" s="38" t="s">
        <v>25</v>
      </c>
      <c r="D22" s="39"/>
      <c r="E22" s="40" t="s">
        <v>26</v>
      </c>
      <c r="F22" s="41"/>
      <c r="G22" s="42"/>
      <c r="H22" s="43"/>
      <c r="I22" s="1"/>
      <c r="J22" s="1"/>
      <c r="K22" s="1"/>
      <c r="L22" s="1"/>
      <c r="M22" s="1"/>
      <c r="N22" s="1"/>
      <c r="O22" s="1"/>
      <c r="P22" s="1"/>
      <c r="Q22" s="1"/>
      <c r="R22" s="1"/>
      <c r="S22" s="1"/>
      <c r="T22" s="1"/>
      <c r="U22" s="1"/>
      <c r="V22" s="1"/>
      <c r="W22" s="1"/>
      <c r="X22" s="1"/>
      <c r="Y22" s="1"/>
    </row>
    <row r="23" ht="55.5" customHeight="1">
      <c r="A23" s="1"/>
      <c r="B23" s="37"/>
      <c r="C23" s="38" t="s">
        <v>27</v>
      </c>
      <c r="D23" s="39"/>
      <c r="E23" s="40" t="s">
        <v>28</v>
      </c>
      <c r="F23" s="41"/>
      <c r="G23" s="42"/>
      <c r="H23" s="43"/>
      <c r="I23" s="1"/>
      <c r="J23" s="1"/>
      <c r="K23" s="1"/>
      <c r="L23" s="1"/>
      <c r="M23" s="1"/>
      <c r="N23" s="1"/>
      <c r="O23" s="1"/>
      <c r="P23" s="1"/>
      <c r="Q23" s="1"/>
      <c r="R23" s="1"/>
      <c r="S23" s="1"/>
      <c r="T23" s="1"/>
      <c r="U23" s="1"/>
      <c r="V23" s="1"/>
      <c r="W23" s="1"/>
      <c r="X23" s="1"/>
      <c r="Y23" s="1"/>
    </row>
    <row r="24" ht="42.0" customHeight="1">
      <c r="A24" s="1"/>
      <c r="B24" s="37"/>
      <c r="C24" s="38" t="s">
        <v>29</v>
      </c>
      <c r="D24" s="39"/>
      <c r="E24" s="40" t="s">
        <v>30</v>
      </c>
      <c r="F24" s="41"/>
      <c r="G24" s="42"/>
      <c r="H24" s="43"/>
      <c r="I24" s="1"/>
      <c r="J24" s="1"/>
      <c r="K24" s="1"/>
      <c r="L24" s="1"/>
      <c r="M24" s="1"/>
      <c r="N24" s="1"/>
      <c r="O24" s="1"/>
      <c r="P24" s="1"/>
      <c r="Q24" s="1"/>
      <c r="R24" s="1"/>
      <c r="S24" s="1"/>
      <c r="T24" s="1"/>
      <c r="U24" s="1"/>
      <c r="V24" s="1"/>
      <c r="W24" s="1"/>
      <c r="X24" s="1"/>
      <c r="Y24" s="1"/>
    </row>
    <row r="25" ht="59.25" customHeight="1">
      <c r="A25" s="1"/>
      <c r="B25" s="37"/>
      <c r="C25" s="38" t="s">
        <v>31</v>
      </c>
      <c r="D25" s="39"/>
      <c r="E25" s="40" t="s">
        <v>32</v>
      </c>
      <c r="F25" s="41"/>
      <c r="G25" s="42"/>
      <c r="H25" s="43"/>
      <c r="I25" s="1"/>
      <c r="J25" s="1"/>
      <c r="K25" s="1"/>
      <c r="L25" s="1"/>
      <c r="M25" s="1"/>
      <c r="N25" s="1"/>
      <c r="O25" s="1"/>
      <c r="P25" s="1"/>
      <c r="Q25" s="1"/>
      <c r="R25" s="1"/>
      <c r="S25" s="1"/>
      <c r="T25" s="1"/>
      <c r="U25" s="1"/>
      <c r="V25" s="1"/>
      <c r="W25" s="1"/>
      <c r="X25" s="1"/>
      <c r="Y25" s="1"/>
    </row>
    <row r="26" ht="23.25" customHeight="1">
      <c r="A26" s="1"/>
      <c r="B26" s="37"/>
      <c r="C26" s="38" t="s">
        <v>33</v>
      </c>
      <c r="D26" s="39"/>
      <c r="E26" s="40" t="s">
        <v>34</v>
      </c>
      <c r="F26" s="41"/>
      <c r="G26" s="42"/>
      <c r="H26" s="43"/>
      <c r="I26" s="1"/>
      <c r="J26" s="1"/>
      <c r="K26" s="1"/>
      <c r="L26" s="1"/>
      <c r="M26" s="1"/>
      <c r="N26" s="1"/>
      <c r="O26" s="1"/>
      <c r="P26" s="1"/>
      <c r="Q26" s="1"/>
      <c r="R26" s="1"/>
      <c r="S26" s="1"/>
      <c r="T26" s="1"/>
      <c r="U26" s="1"/>
      <c r="V26" s="1"/>
      <c r="W26" s="1"/>
      <c r="X26" s="1"/>
      <c r="Y26" s="1"/>
    </row>
    <row r="27" ht="30.75" customHeight="1">
      <c r="A27" s="1"/>
      <c r="B27" s="37"/>
      <c r="C27" s="38" t="s">
        <v>35</v>
      </c>
      <c r="D27" s="39"/>
      <c r="E27" s="40" t="s">
        <v>36</v>
      </c>
      <c r="F27" s="41"/>
      <c r="G27" s="42"/>
      <c r="H27" s="43"/>
      <c r="I27" s="1"/>
      <c r="J27" s="1"/>
      <c r="K27" s="1"/>
      <c r="L27" s="1"/>
      <c r="M27" s="1"/>
      <c r="N27" s="1"/>
      <c r="O27" s="1"/>
      <c r="P27" s="1"/>
      <c r="Q27" s="1"/>
      <c r="R27" s="1"/>
      <c r="S27" s="1"/>
      <c r="T27" s="1"/>
      <c r="U27" s="1"/>
      <c r="V27" s="1"/>
      <c r="W27" s="1"/>
      <c r="X27" s="1"/>
      <c r="Y27" s="1"/>
    </row>
    <row r="28" ht="35.25" customHeight="1">
      <c r="A28" s="1"/>
      <c r="B28" s="37"/>
      <c r="C28" s="38" t="s">
        <v>37</v>
      </c>
      <c r="D28" s="39"/>
      <c r="E28" s="40" t="s">
        <v>38</v>
      </c>
      <c r="F28" s="41"/>
      <c r="G28" s="42"/>
      <c r="H28" s="43"/>
      <c r="I28" s="1"/>
      <c r="J28" s="1"/>
      <c r="K28" s="1"/>
      <c r="L28" s="1"/>
      <c r="M28" s="1"/>
      <c r="N28" s="1"/>
      <c r="O28" s="1"/>
      <c r="P28" s="1"/>
      <c r="Q28" s="1"/>
      <c r="R28" s="1"/>
      <c r="S28" s="1"/>
      <c r="T28" s="1"/>
      <c r="U28" s="1"/>
      <c r="V28" s="1"/>
      <c r="W28" s="1"/>
      <c r="X28" s="1"/>
      <c r="Y28" s="1"/>
    </row>
    <row r="29" ht="33.0" customHeight="1">
      <c r="A29" s="1"/>
      <c r="B29" s="37"/>
      <c r="C29" s="38" t="s">
        <v>39</v>
      </c>
      <c r="D29" s="39"/>
      <c r="E29" s="40" t="s">
        <v>38</v>
      </c>
      <c r="F29" s="41"/>
      <c r="G29" s="42"/>
      <c r="H29" s="43"/>
      <c r="I29" s="1"/>
      <c r="J29" s="1"/>
      <c r="K29" s="1"/>
      <c r="L29" s="1"/>
      <c r="M29" s="1"/>
      <c r="N29" s="1"/>
      <c r="O29" s="1"/>
      <c r="P29" s="1"/>
      <c r="Q29" s="1"/>
      <c r="R29" s="1"/>
      <c r="S29" s="1"/>
      <c r="T29" s="1"/>
      <c r="U29" s="1"/>
      <c r="V29" s="1"/>
      <c r="W29" s="1"/>
      <c r="X29" s="1"/>
      <c r="Y29" s="1"/>
    </row>
    <row r="30" ht="30.0" customHeight="1">
      <c r="A30" s="1"/>
      <c r="B30" s="37"/>
      <c r="C30" s="38" t="s">
        <v>40</v>
      </c>
      <c r="D30" s="39"/>
      <c r="E30" s="40" t="s">
        <v>41</v>
      </c>
      <c r="F30" s="41"/>
      <c r="G30" s="42"/>
      <c r="H30" s="43"/>
      <c r="I30" s="1"/>
      <c r="J30" s="1"/>
      <c r="K30" s="1"/>
      <c r="L30" s="1"/>
      <c r="M30" s="1"/>
      <c r="N30" s="1"/>
      <c r="O30" s="1"/>
      <c r="P30" s="1"/>
      <c r="Q30" s="1"/>
      <c r="R30" s="1"/>
      <c r="S30" s="1"/>
      <c r="T30" s="1"/>
      <c r="U30" s="1"/>
      <c r="V30" s="1"/>
      <c r="W30" s="1"/>
      <c r="X30" s="1"/>
      <c r="Y30" s="1"/>
    </row>
    <row r="31" ht="35.25" customHeight="1">
      <c r="A31" s="1"/>
      <c r="B31" s="37"/>
      <c r="C31" s="38" t="s">
        <v>42</v>
      </c>
      <c r="D31" s="39"/>
      <c r="E31" s="40" t="s">
        <v>43</v>
      </c>
      <c r="F31" s="41"/>
      <c r="G31" s="42"/>
      <c r="H31" s="43"/>
      <c r="I31" s="1"/>
      <c r="J31" s="1"/>
      <c r="K31" s="1"/>
      <c r="L31" s="1"/>
      <c r="M31" s="1"/>
      <c r="N31" s="1"/>
      <c r="O31" s="1"/>
      <c r="P31" s="1"/>
      <c r="Q31" s="1"/>
      <c r="R31" s="1"/>
      <c r="S31" s="1"/>
      <c r="T31" s="1"/>
      <c r="U31" s="1"/>
      <c r="V31" s="1"/>
      <c r="W31" s="1"/>
      <c r="X31" s="1"/>
      <c r="Y31" s="1"/>
    </row>
    <row r="32" ht="31.5" customHeight="1">
      <c r="A32" s="1"/>
      <c r="B32" s="37"/>
      <c r="C32" s="38" t="s">
        <v>44</v>
      </c>
      <c r="D32" s="39"/>
      <c r="E32" s="40" t="s">
        <v>45</v>
      </c>
      <c r="F32" s="41"/>
      <c r="G32" s="42"/>
      <c r="H32" s="43"/>
      <c r="I32" s="1"/>
      <c r="J32" s="1"/>
      <c r="K32" s="1"/>
      <c r="L32" s="1"/>
      <c r="M32" s="1"/>
      <c r="N32" s="1"/>
      <c r="O32" s="1"/>
      <c r="P32" s="1"/>
      <c r="Q32" s="1"/>
      <c r="R32" s="1"/>
      <c r="S32" s="1"/>
      <c r="T32" s="1"/>
      <c r="U32" s="1"/>
      <c r="V32" s="1"/>
      <c r="W32" s="1"/>
      <c r="X32" s="1"/>
      <c r="Y32" s="1"/>
    </row>
    <row r="33" ht="35.25" customHeight="1">
      <c r="A33" s="1"/>
      <c r="B33" s="37"/>
      <c r="C33" s="38" t="s">
        <v>46</v>
      </c>
      <c r="D33" s="39"/>
      <c r="E33" s="40" t="s">
        <v>47</v>
      </c>
      <c r="F33" s="41"/>
      <c r="G33" s="42"/>
      <c r="H33" s="43"/>
      <c r="I33" s="1"/>
      <c r="J33" s="1"/>
      <c r="K33" s="1"/>
      <c r="L33" s="1"/>
      <c r="M33" s="1"/>
      <c r="N33" s="1"/>
      <c r="O33" s="1"/>
      <c r="P33" s="1"/>
      <c r="Q33" s="1"/>
      <c r="R33" s="1"/>
      <c r="S33" s="1"/>
      <c r="T33" s="1"/>
      <c r="U33" s="1"/>
      <c r="V33" s="1"/>
      <c r="W33" s="1"/>
      <c r="X33" s="1"/>
      <c r="Y33" s="1"/>
    </row>
    <row r="34" ht="59.25" customHeight="1">
      <c r="A34" s="1"/>
      <c r="B34" s="37"/>
      <c r="C34" s="38" t="s">
        <v>48</v>
      </c>
      <c r="D34" s="39"/>
      <c r="E34" s="40" t="s">
        <v>49</v>
      </c>
      <c r="F34" s="41"/>
      <c r="G34" s="42"/>
      <c r="H34" s="43"/>
      <c r="I34" s="1"/>
      <c r="J34" s="1"/>
      <c r="K34" s="1"/>
      <c r="L34" s="1"/>
      <c r="M34" s="1"/>
      <c r="N34" s="1"/>
      <c r="O34" s="1"/>
      <c r="P34" s="1"/>
      <c r="Q34" s="1"/>
      <c r="R34" s="1"/>
      <c r="S34" s="1"/>
      <c r="T34" s="1"/>
      <c r="U34" s="1"/>
      <c r="V34" s="1"/>
      <c r="W34" s="1"/>
      <c r="X34" s="1"/>
      <c r="Y34" s="1"/>
    </row>
    <row r="35" ht="29.25" customHeight="1">
      <c r="A35" s="1"/>
      <c r="B35" s="37"/>
      <c r="C35" s="38" t="s">
        <v>50</v>
      </c>
      <c r="D35" s="39"/>
      <c r="E35" s="40" t="s">
        <v>51</v>
      </c>
      <c r="F35" s="41"/>
      <c r="G35" s="42"/>
      <c r="H35" s="43"/>
      <c r="I35" s="1"/>
      <c r="J35" s="1"/>
      <c r="K35" s="1"/>
      <c r="L35" s="1"/>
      <c r="M35" s="1"/>
      <c r="N35" s="1"/>
      <c r="O35" s="1"/>
      <c r="P35" s="1"/>
      <c r="Q35" s="1"/>
      <c r="R35" s="1"/>
      <c r="S35" s="1"/>
      <c r="T35" s="1"/>
      <c r="U35" s="1"/>
      <c r="V35" s="1"/>
      <c r="W35" s="1"/>
      <c r="X35" s="1"/>
      <c r="Y35" s="1"/>
    </row>
    <row r="36" ht="82.5" customHeight="1">
      <c r="A36" s="1"/>
      <c r="B36" s="37"/>
      <c r="C36" s="38" t="s">
        <v>52</v>
      </c>
      <c r="D36" s="39"/>
      <c r="E36" s="40" t="s">
        <v>53</v>
      </c>
      <c r="F36" s="41"/>
      <c r="G36" s="42"/>
      <c r="H36" s="43"/>
      <c r="I36" s="1"/>
      <c r="J36" s="1"/>
      <c r="K36" s="1"/>
      <c r="L36" s="1"/>
      <c r="M36" s="1"/>
      <c r="N36" s="1"/>
      <c r="O36" s="1"/>
      <c r="P36" s="1"/>
      <c r="Q36" s="1"/>
      <c r="R36" s="1"/>
      <c r="S36" s="1"/>
      <c r="T36" s="1"/>
      <c r="U36" s="1"/>
      <c r="V36" s="1"/>
      <c r="W36" s="1"/>
      <c r="X36" s="1"/>
      <c r="Y36" s="1"/>
    </row>
    <row r="37" ht="46.5" customHeight="1">
      <c r="A37" s="1"/>
      <c r="B37" s="37"/>
      <c r="C37" s="38" t="s">
        <v>54</v>
      </c>
      <c r="D37" s="39"/>
      <c r="E37" s="40" t="s">
        <v>55</v>
      </c>
      <c r="F37" s="41"/>
      <c r="G37" s="42"/>
      <c r="H37" s="43"/>
      <c r="I37" s="1"/>
      <c r="J37" s="1"/>
      <c r="K37" s="1"/>
      <c r="L37" s="1"/>
      <c r="M37" s="1"/>
      <c r="N37" s="1"/>
      <c r="O37" s="1"/>
      <c r="P37" s="1"/>
      <c r="Q37" s="1"/>
      <c r="R37" s="1"/>
      <c r="S37" s="1"/>
      <c r="T37" s="1"/>
      <c r="U37" s="1"/>
      <c r="V37" s="1"/>
      <c r="W37" s="1"/>
      <c r="X37" s="1"/>
      <c r="Y37" s="1"/>
    </row>
    <row r="38" ht="6.75" customHeight="1">
      <c r="A38" s="1"/>
      <c r="B38" s="37"/>
      <c r="C38" s="44"/>
      <c r="D38" s="45"/>
      <c r="E38" s="46"/>
      <c r="F38" s="47"/>
      <c r="G38" s="42"/>
      <c r="H38" s="43"/>
      <c r="I38" s="1"/>
      <c r="J38" s="1"/>
      <c r="K38" s="1"/>
      <c r="L38" s="1"/>
      <c r="M38" s="1"/>
      <c r="N38" s="1"/>
      <c r="O38" s="1"/>
      <c r="P38" s="1"/>
      <c r="Q38" s="1"/>
      <c r="R38" s="1"/>
      <c r="S38" s="1"/>
      <c r="T38" s="1"/>
      <c r="U38" s="1"/>
      <c r="V38" s="1"/>
      <c r="W38" s="1"/>
      <c r="X38" s="1"/>
      <c r="Y38" s="1"/>
    </row>
    <row r="39" ht="15.75" customHeight="1">
      <c r="A39" s="1"/>
      <c r="B39" s="37"/>
      <c r="C39" s="48"/>
      <c r="D39" s="48"/>
      <c r="E39" s="49"/>
      <c r="F39" s="49"/>
      <c r="G39" s="42"/>
      <c r="H39" s="43"/>
      <c r="I39" s="1"/>
      <c r="J39" s="1"/>
      <c r="K39" s="1"/>
      <c r="L39" s="1"/>
      <c r="M39" s="1"/>
      <c r="N39" s="1"/>
      <c r="O39" s="1"/>
      <c r="P39" s="1"/>
      <c r="Q39" s="1"/>
      <c r="R39" s="1"/>
      <c r="S39" s="1"/>
      <c r="T39" s="1"/>
      <c r="U39" s="1"/>
      <c r="V39" s="1"/>
      <c r="W39" s="1"/>
      <c r="X39" s="1"/>
      <c r="Y39" s="1"/>
    </row>
    <row r="40" ht="21.0" customHeight="1">
      <c r="A40" s="1"/>
      <c r="B40" s="20" t="s">
        <v>56</v>
      </c>
      <c r="H40" s="9"/>
      <c r="I40" s="1"/>
      <c r="J40" s="1"/>
      <c r="K40" s="1"/>
      <c r="L40" s="1"/>
      <c r="M40" s="1"/>
      <c r="N40" s="1"/>
      <c r="O40" s="1"/>
      <c r="P40" s="1"/>
      <c r="Q40" s="1"/>
      <c r="R40" s="1"/>
      <c r="S40" s="1"/>
      <c r="T40" s="1"/>
      <c r="U40" s="1"/>
      <c r="V40" s="1"/>
      <c r="W40" s="1"/>
      <c r="X40" s="1"/>
      <c r="Y40" s="1"/>
    </row>
    <row r="41" ht="20.25" customHeight="1">
      <c r="A41" s="1"/>
      <c r="B41" s="20" t="s">
        <v>57</v>
      </c>
      <c r="H41" s="9"/>
      <c r="I41" s="1"/>
      <c r="J41" s="1"/>
      <c r="K41" s="1"/>
      <c r="L41" s="1"/>
      <c r="M41" s="1"/>
      <c r="N41" s="1"/>
      <c r="O41" s="1"/>
      <c r="P41" s="1"/>
      <c r="Q41" s="1"/>
      <c r="R41" s="1"/>
      <c r="S41" s="1"/>
      <c r="T41" s="1"/>
      <c r="U41" s="1"/>
      <c r="V41" s="1"/>
      <c r="W41" s="1"/>
      <c r="X41" s="1"/>
      <c r="Y41" s="1"/>
    </row>
    <row r="42" ht="20.25" customHeight="1">
      <c r="A42" s="1"/>
      <c r="B42" s="20" t="s">
        <v>58</v>
      </c>
      <c r="H42" s="9"/>
      <c r="I42" s="1"/>
      <c r="J42" s="1"/>
      <c r="K42" s="1"/>
      <c r="L42" s="1"/>
      <c r="M42" s="1"/>
      <c r="N42" s="1"/>
      <c r="O42" s="1"/>
      <c r="P42" s="1"/>
      <c r="Q42" s="1"/>
      <c r="R42" s="1"/>
      <c r="S42" s="1"/>
      <c r="T42" s="1"/>
      <c r="U42" s="1"/>
      <c r="V42" s="1"/>
      <c r="W42" s="1"/>
      <c r="X42" s="1"/>
      <c r="Y42" s="1"/>
    </row>
    <row r="43" ht="20.25" customHeight="1">
      <c r="A43" s="1"/>
      <c r="B43" s="20" t="s">
        <v>59</v>
      </c>
      <c r="H43" s="9"/>
      <c r="I43" s="1"/>
      <c r="J43" s="1"/>
      <c r="K43" s="1"/>
      <c r="L43" s="1"/>
      <c r="M43" s="1"/>
      <c r="N43" s="1"/>
      <c r="O43" s="1"/>
      <c r="P43" s="1"/>
      <c r="Q43" s="1"/>
      <c r="R43" s="1"/>
      <c r="S43" s="1"/>
      <c r="T43" s="1"/>
      <c r="U43" s="1"/>
      <c r="V43" s="1"/>
      <c r="W43" s="1"/>
      <c r="X43" s="1"/>
      <c r="Y43" s="1"/>
    </row>
    <row r="44" ht="15.75" customHeight="1">
      <c r="A44" s="1"/>
      <c r="B44" s="20" t="s">
        <v>60</v>
      </c>
      <c r="H44" s="9"/>
      <c r="I44" s="1"/>
      <c r="J44" s="1"/>
      <c r="K44" s="1"/>
      <c r="L44" s="1"/>
      <c r="M44" s="1"/>
      <c r="N44" s="1"/>
      <c r="O44" s="1"/>
      <c r="P44" s="1"/>
      <c r="Q44" s="1"/>
      <c r="R44" s="1"/>
      <c r="S44" s="1"/>
      <c r="T44" s="1"/>
      <c r="U44" s="1"/>
      <c r="V44" s="1"/>
      <c r="W44" s="1"/>
      <c r="X44" s="1"/>
      <c r="Y44" s="1"/>
    </row>
    <row r="45" ht="15.75" customHeight="1">
      <c r="A45" s="1"/>
      <c r="B45" s="50"/>
      <c r="C45" s="51"/>
      <c r="D45" s="51"/>
      <c r="E45" s="51"/>
      <c r="F45" s="51"/>
      <c r="G45" s="51"/>
      <c r="H45" s="52"/>
      <c r="I45" s="1"/>
      <c r="J45" s="1"/>
      <c r="K45" s="1"/>
      <c r="L45" s="1"/>
      <c r="M45" s="1"/>
      <c r="N45" s="1"/>
      <c r="O45" s="1"/>
      <c r="P45" s="1"/>
      <c r="Q45" s="1"/>
      <c r="R45" s="1"/>
      <c r="S45" s="1"/>
      <c r="T45" s="1"/>
      <c r="U45" s="1"/>
      <c r="V45" s="1"/>
      <c r="W45" s="1"/>
      <c r="X45" s="1"/>
      <c r="Y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4">
    <mergeCell ref="C37:D37"/>
    <mergeCell ref="C38:D38"/>
    <mergeCell ref="C30:D30"/>
    <mergeCell ref="C31:D31"/>
    <mergeCell ref="C32:D32"/>
    <mergeCell ref="C33:D33"/>
    <mergeCell ref="C34:D34"/>
    <mergeCell ref="C35:D35"/>
    <mergeCell ref="C36:D36"/>
    <mergeCell ref="B2:H2"/>
    <mergeCell ref="B4:H5"/>
    <mergeCell ref="B6:H6"/>
    <mergeCell ref="B7:H7"/>
    <mergeCell ref="B9:H10"/>
    <mergeCell ref="C12:D12"/>
    <mergeCell ref="E12:F12"/>
    <mergeCell ref="C13:D13"/>
    <mergeCell ref="E13:F13"/>
    <mergeCell ref="C14:D14"/>
    <mergeCell ref="E14:F14"/>
    <mergeCell ref="C15:D15"/>
    <mergeCell ref="E15:F15"/>
    <mergeCell ref="E16:F16"/>
    <mergeCell ref="C16:D16"/>
    <mergeCell ref="C17:D17"/>
    <mergeCell ref="C18:D18"/>
    <mergeCell ref="C19:D19"/>
    <mergeCell ref="C20:D20"/>
    <mergeCell ref="C21:D21"/>
    <mergeCell ref="C22:D22"/>
    <mergeCell ref="E17:F17"/>
    <mergeCell ref="E18:F18"/>
    <mergeCell ref="E19:F19"/>
    <mergeCell ref="E20:F20"/>
    <mergeCell ref="E21:F21"/>
    <mergeCell ref="E22:F22"/>
    <mergeCell ref="E23:F23"/>
    <mergeCell ref="C23:D23"/>
    <mergeCell ref="C24:D24"/>
    <mergeCell ref="C25:D25"/>
    <mergeCell ref="C26:D26"/>
    <mergeCell ref="C27:D27"/>
    <mergeCell ref="C28:D28"/>
    <mergeCell ref="C29:D29"/>
    <mergeCell ref="E24:F24"/>
    <mergeCell ref="E25:F25"/>
    <mergeCell ref="E26:F26"/>
    <mergeCell ref="E27:F27"/>
    <mergeCell ref="E28:F28"/>
    <mergeCell ref="E29:F29"/>
    <mergeCell ref="E30:F30"/>
    <mergeCell ref="E38:F38"/>
    <mergeCell ref="B40:H40"/>
    <mergeCell ref="B41:H41"/>
    <mergeCell ref="B42:H42"/>
    <mergeCell ref="B43:H43"/>
    <mergeCell ref="B44:H44"/>
    <mergeCell ref="E31:F31"/>
    <mergeCell ref="E32:F32"/>
    <mergeCell ref="E33:F33"/>
    <mergeCell ref="E34:F34"/>
    <mergeCell ref="E35:F35"/>
    <mergeCell ref="E36:F36"/>
    <mergeCell ref="E37:F37"/>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2060"/>
    <pageSetUpPr/>
  </sheetPr>
  <sheetViews>
    <sheetView workbookViewId="0">
      <pane ySplit="2.0" topLeftCell="A3" activePane="bottomLeft" state="frozen"/>
      <selection activeCell="B4" sqref="B4" pane="bottomLeft"/>
    </sheetView>
  </sheetViews>
  <sheetFormatPr customHeight="1" defaultColWidth="14.43" defaultRowHeight="15.0"/>
  <cols>
    <col customWidth="1" min="1" max="1" width="3.57"/>
    <col customWidth="1" min="2" max="2" width="17.43"/>
    <col customWidth="1" min="3" max="3" width="22.57"/>
    <col customWidth="1" min="4" max="4" width="26.86"/>
    <col customWidth="1" min="5" max="5" width="30.43"/>
    <col customWidth="1" min="6" max="6" width="21.43"/>
    <col customWidth="1" min="7" max="7" width="20.57"/>
    <col customWidth="1" min="8" max="8" width="17.43"/>
    <col customWidth="1" min="9" max="9" width="7.57"/>
    <col customWidth="1" min="10" max="10" width="23.86"/>
    <col customWidth="1" hidden="1" min="11" max="11" width="26.71"/>
    <col customWidth="1" min="12" max="12" width="20.86"/>
    <col customWidth="1" min="13" max="13" width="10.71"/>
    <col customWidth="1" min="14" max="14" width="14.43"/>
    <col customWidth="1" min="15" max="15" width="3.71"/>
    <col customWidth="1" min="16" max="16" width="31.57"/>
    <col customWidth="1" min="17" max="17" width="20.0"/>
    <col customWidth="1" min="18" max="18" width="5.43"/>
    <col customWidth="1" min="19" max="19" width="4.43"/>
    <col customWidth="1" min="20" max="20" width="6.14"/>
    <col customWidth="1" min="21" max="21" width="4.71"/>
    <col customWidth="1" min="22" max="22" width="4.86"/>
    <col customWidth="1" min="23" max="23" width="5.29"/>
    <col customWidth="1" min="24" max="24" width="15.86"/>
    <col customWidth="1" min="25" max="25" width="7.57"/>
    <col customWidth="1" min="26" max="26" width="9.0"/>
    <col customWidth="1" min="27" max="27" width="8.14"/>
    <col customWidth="1" min="28" max="28" width="8.0"/>
    <col customWidth="1" min="29" max="29" width="7.29"/>
    <col customWidth="1" min="30" max="30" width="6.43"/>
    <col customWidth="1" min="31" max="31" width="20.14"/>
    <col customWidth="1" min="32" max="32" width="16.57"/>
    <col customWidth="1" min="33" max="33" width="14.71"/>
    <col customWidth="1" min="34" max="34" width="13.0"/>
    <col customWidth="1" min="35" max="35" width="16.29"/>
    <col customWidth="1" min="36" max="36" width="18.43"/>
    <col customWidth="1" min="37" max="56" width="10.0"/>
  </cols>
  <sheetData>
    <row r="1" ht="15.0" customHeight="1"/>
    <row r="2" ht="16.5" customHeight="1">
      <c r="A2" s="53" t="s">
        <v>61</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5"/>
      <c r="AK2" s="56"/>
      <c r="AL2" s="56"/>
      <c r="AM2" s="56"/>
      <c r="AN2" s="56"/>
      <c r="AO2" s="56"/>
      <c r="AP2" s="56"/>
      <c r="AQ2" s="56"/>
      <c r="AR2" s="56"/>
      <c r="AS2" s="56"/>
      <c r="AT2" s="56"/>
      <c r="AU2" s="56"/>
      <c r="AV2" s="56"/>
      <c r="AW2" s="56"/>
      <c r="AX2" s="56"/>
      <c r="AY2" s="56"/>
      <c r="AZ2" s="56"/>
      <c r="BA2" s="56"/>
      <c r="BB2" s="56"/>
      <c r="BC2" s="56"/>
      <c r="BD2" s="56"/>
    </row>
    <row r="3" ht="39.75" customHeight="1">
      <c r="A3" s="57"/>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9"/>
      <c r="AK3" s="56"/>
      <c r="AL3" s="56"/>
      <c r="AM3" s="56"/>
      <c r="AN3" s="56"/>
      <c r="AO3" s="56"/>
      <c r="AP3" s="56"/>
      <c r="AQ3" s="56"/>
      <c r="AR3" s="56"/>
      <c r="AS3" s="56"/>
      <c r="AT3" s="56"/>
      <c r="AU3" s="56"/>
      <c r="AV3" s="56"/>
      <c r="AW3" s="56"/>
      <c r="AX3" s="56"/>
      <c r="AY3" s="56"/>
      <c r="AZ3" s="56"/>
      <c r="BA3" s="56"/>
      <c r="BB3" s="56"/>
      <c r="BC3" s="56"/>
      <c r="BD3" s="56"/>
    </row>
    <row r="4" ht="28.5" customHeight="1">
      <c r="A4" s="60" t="s">
        <v>62</v>
      </c>
      <c r="B4" s="61"/>
      <c r="C4" s="62" t="s">
        <v>63</v>
      </c>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4"/>
      <c r="AK4" s="56"/>
      <c r="AL4" s="56"/>
      <c r="AM4" s="56"/>
      <c r="AN4" s="56"/>
      <c r="AO4" s="56"/>
      <c r="AP4" s="56"/>
      <c r="AQ4" s="56"/>
      <c r="AR4" s="56"/>
      <c r="AS4" s="56"/>
      <c r="AT4" s="56"/>
      <c r="AU4" s="56"/>
      <c r="AV4" s="56"/>
      <c r="AW4" s="56"/>
      <c r="AX4" s="56"/>
      <c r="AY4" s="56"/>
      <c r="AZ4" s="56"/>
      <c r="BA4" s="56"/>
      <c r="BB4" s="56"/>
      <c r="BC4" s="56"/>
      <c r="BD4" s="56"/>
    </row>
    <row r="5" ht="27.0" customHeight="1">
      <c r="A5" s="65" t="s">
        <v>64</v>
      </c>
      <c r="B5" s="66"/>
      <c r="C5" s="67" t="s">
        <v>65</v>
      </c>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9"/>
      <c r="AK5" s="56"/>
      <c r="AL5" s="56"/>
      <c r="AM5" s="56"/>
      <c r="AN5" s="56"/>
      <c r="AO5" s="56"/>
      <c r="AP5" s="56"/>
      <c r="AQ5" s="56"/>
      <c r="AR5" s="56"/>
      <c r="AS5" s="56"/>
      <c r="AT5" s="56"/>
      <c r="AU5" s="56"/>
      <c r="AV5" s="56"/>
      <c r="AW5" s="56"/>
      <c r="AX5" s="56"/>
      <c r="AY5" s="56"/>
      <c r="AZ5" s="56"/>
      <c r="BA5" s="56"/>
      <c r="BB5" s="56"/>
      <c r="BC5" s="56"/>
      <c r="BD5" s="56"/>
    </row>
    <row r="6" ht="16.5" customHeight="1">
      <c r="A6" s="70" t="s">
        <v>66</v>
      </c>
      <c r="B6" s="71"/>
      <c r="C6" s="72" t="s">
        <v>67</v>
      </c>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4"/>
      <c r="AK6" s="56"/>
      <c r="AL6" s="56"/>
      <c r="AM6" s="56"/>
      <c r="AN6" s="56"/>
      <c r="AO6" s="56"/>
      <c r="AP6" s="56"/>
      <c r="AQ6" s="56"/>
      <c r="AR6" s="56"/>
      <c r="AS6" s="56"/>
      <c r="AT6" s="56"/>
      <c r="AU6" s="56"/>
      <c r="AV6" s="56"/>
      <c r="AW6" s="56"/>
      <c r="AX6" s="56"/>
      <c r="AY6" s="56"/>
      <c r="AZ6" s="56"/>
      <c r="BA6" s="56"/>
      <c r="BB6" s="56"/>
      <c r="BC6" s="56"/>
      <c r="BD6" s="56"/>
    </row>
    <row r="7" ht="39.0" customHeight="1">
      <c r="A7" s="75" t="s">
        <v>68</v>
      </c>
      <c r="B7" s="76" t="s">
        <v>15</v>
      </c>
      <c r="C7" s="77" t="s">
        <v>17</v>
      </c>
      <c r="D7" s="77" t="s">
        <v>19</v>
      </c>
      <c r="E7" s="77" t="s">
        <v>21</v>
      </c>
      <c r="F7" s="78" t="s">
        <v>23</v>
      </c>
      <c r="G7" s="77" t="s">
        <v>69</v>
      </c>
      <c r="H7" s="79" t="s">
        <v>70</v>
      </c>
      <c r="I7" s="80" t="s">
        <v>71</v>
      </c>
      <c r="J7" s="78" t="s">
        <v>72</v>
      </c>
      <c r="K7" s="78" t="s">
        <v>73</v>
      </c>
      <c r="L7" s="81" t="s">
        <v>74</v>
      </c>
      <c r="M7" s="82" t="s">
        <v>71</v>
      </c>
      <c r="N7" s="79" t="s">
        <v>29</v>
      </c>
      <c r="O7" s="83" t="s">
        <v>75</v>
      </c>
      <c r="P7" s="78" t="s">
        <v>31</v>
      </c>
      <c r="Q7" s="78" t="s">
        <v>33</v>
      </c>
      <c r="R7" s="84" t="s">
        <v>76</v>
      </c>
      <c r="S7" s="85"/>
      <c r="T7" s="85"/>
      <c r="U7" s="85"/>
      <c r="V7" s="85"/>
      <c r="W7" s="66"/>
      <c r="X7" s="86" t="s">
        <v>77</v>
      </c>
      <c r="Y7" s="86" t="s">
        <v>78</v>
      </c>
      <c r="Z7" s="86" t="s">
        <v>71</v>
      </c>
      <c r="AA7" s="86" t="s">
        <v>79</v>
      </c>
      <c r="AB7" s="86" t="s">
        <v>71</v>
      </c>
      <c r="AC7" s="83" t="s">
        <v>80</v>
      </c>
      <c r="AD7" s="83" t="s">
        <v>50</v>
      </c>
      <c r="AE7" s="78" t="s">
        <v>81</v>
      </c>
      <c r="AF7" s="78" t="s">
        <v>82</v>
      </c>
      <c r="AG7" s="78" t="s">
        <v>83</v>
      </c>
      <c r="AH7" s="78" t="s">
        <v>84</v>
      </c>
      <c r="AI7" s="78" t="s">
        <v>85</v>
      </c>
      <c r="AJ7" s="87" t="s">
        <v>54</v>
      </c>
      <c r="AK7" s="56"/>
      <c r="AL7" s="56"/>
      <c r="AM7" s="56"/>
      <c r="AN7" s="56"/>
      <c r="AO7" s="56"/>
      <c r="AP7" s="56"/>
      <c r="AQ7" s="56"/>
      <c r="AR7" s="56"/>
      <c r="AS7" s="56"/>
      <c r="AT7" s="56"/>
      <c r="AU7" s="56"/>
      <c r="AV7" s="56"/>
      <c r="AW7" s="56"/>
      <c r="AX7" s="56"/>
      <c r="AY7" s="56"/>
      <c r="AZ7" s="56"/>
      <c r="BA7" s="56"/>
      <c r="BB7" s="56"/>
      <c r="BC7" s="56"/>
      <c r="BD7" s="56"/>
    </row>
    <row r="8" ht="136.5" customHeight="1">
      <c r="A8" s="88"/>
      <c r="B8" s="89"/>
      <c r="C8" s="89"/>
      <c r="D8" s="89"/>
      <c r="E8" s="89"/>
      <c r="F8" s="89"/>
      <c r="G8" s="89"/>
      <c r="H8" s="89"/>
      <c r="I8" s="90"/>
      <c r="J8" s="89"/>
      <c r="K8" s="89"/>
      <c r="L8" s="90"/>
      <c r="M8" s="90"/>
      <c r="N8" s="89"/>
      <c r="O8" s="89"/>
      <c r="P8" s="89"/>
      <c r="Q8" s="89"/>
      <c r="R8" s="91" t="s">
        <v>86</v>
      </c>
      <c r="S8" s="91" t="s">
        <v>87</v>
      </c>
      <c r="T8" s="92" t="s">
        <v>88</v>
      </c>
      <c r="U8" s="91" t="s">
        <v>89</v>
      </c>
      <c r="V8" s="91" t="s">
        <v>90</v>
      </c>
      <c r="W8" s="91" t="s">
        <v>91</v>
      </c>
      <c r="X8" s="89"/>
      <c r="Y8" s="89"/>
      <c r="Z8" s="89"/>
      <c r="AA8" s="89"/>
      <c r="AB8" s="89"/>
      <c r="AC8" s="89"/>
      <c r="AD8" s="89"/>
      <c r="AE8" s="89"/>
      <c r="AF8" s="89"/>
      <c r="AG8" s="89"/>
      <c r="AH8" s="89"/>
      <c r="AI8" s="89"/>
      <c r="AJ8" s="93"/>
      <c r="AK8" s="94"/>
      <c r="AL8" s="94"/>
      <c r="AM8" s="94"/>
      <c r="AN8" s="94"/>
      <c r="AO8" s="94"/>
      <c r="AP8" s="94"/>
      <c r="AQ8" s="94"/>
      <c r="AR8" s="94"/>
      <c r="AS8" s="94"/>
      <c r="AT8" s="94"/>
      <c r="AU8" s="94"/>
      <c r="AV8" s="94"/>
      <c r="AW8" s="94"/>
      <c r="AX8" s="94"/>
      <c r="AY8" s="94"/>
      <c r="AZ8" s="94"/>
      <c r="BA8" s="94"/>
      <c r="BB8" s="94"/>
      <c r="BC8" s="94"/>
      <c r="BD8" s="94"/>
    </row>
    <row r="9" ht="201.0" customHeight="1">
      <c r="A9" s="95">
        <v>1.0</v>
      </c>
      <c r="B9" s="96" t="s">
        <v>92</v>
      </c>
      <c r="C9" s="96" t="s">
        <v>93</v>
      </c>
      <c r="D9" s="97" t="s">
        <v>94</v>
      </c>
      <c r="E9" s="96" t="s">
        <v>95</v>
      </c>
      <c r="F9" s="96" t="s">
        <v>96</v>
      </c>
      <c r="G9" s="98">
        <v>365.0</v>
      </c>
      <c r="H9" s="99" t="str">
        <f>IF(G9&lt;=0,"",IF(G9&lt;=2,"Muy Baja",IF(G9&lt;=24,"Baja",IF(G9&lt;=500,"Media",IF(G9&lt;=5000,"Alta","Muy Alta")))))</f>
        <v>Media</v>
      </c>
      <c r="I9" s="100">
        <f>IF(H9="Muy baja",20%,IF(H9="Baja",40%,IF(H9="Media",60%,IF(H9="Alta",80%,IF(H9="Muy alta",100%," ")))))</f>
        <v>0.6</v>
      </c>
      <c r="J9" s="100" t="s">
        <v>97</v>
      </c>
      <c r="K9" s="101" t="str">
        <f>IF(NOT(ISERROR(MATCH(J9,'TABLA DE IMPACTO'!$B$221:$B$223,0))),'TABLA DE IMPACTO'!$F$223&amp;"Por favor no seleccionar los criterios de impacto(Afectación Económica o presupuestal y Pérdida Reputacional)",J9)</f>
        <v>     Entre 100 y 500 SMLMV </v>
      </c>
      <c r="L9" s="99" t="str">
        <f>IF(OR(K9='TABLA DE IMPACTO'!$C$11,K9='TABLA DE IMPACTO'!$D$11),"Leve",IF(OR(K9='TABLA DE IMPACTO'!$C$12,K9='TABLA DE IMPACTO'!$D$12),"Menor",IF(OR(K9='TABLA DE IMPACTO'!$C$13,K9='TABLA DE IMPACTO'!$D$13),"Moderado",IF(OR(K9='TABLA DE IMPACTO'!$C$14,K9='TABLA DE IMPACTO'!$D$14),"Mayor",IF(OR(K9='TABLA DE IMPACTO'!$C$15,K9='TABLA DE IMPACTO'!$D$15),"Catastrófico","")))))</f>
        <v>Mayor</v>
      </c>
      <c r="M9" s="100">
        <f>IF(L9="Leve",20%,IF(L9="Menor",40%,IF(L9="Moderado",60%,IF(L9="Mayor",80%,IF(L9="Catastrófico",100%," ")))))</f>
        <v>0.8</v>
      </c>
      <c r="N9" s="102" t="str">
        <f>IF(OR(AND(H9="Muy Baja",L9="Leve"),AND(H9="Muy Baja",L9="Menor"),AND(H9="Baja",L9="Leve")),"Bajo",IF(OR(AND(H9="Muy baja",L9="Moderado"),AND(H9="Baja",L9="Menor"),AND(H9="Baja",L9="Moderado"),AND(H9="Media",L9="Leve"),AND(H9="Media",L9="Menor"),AND(H9="Media",L9="Moderado"),AND(H9="Alta",L9="Leve"),AND(H9="Alta",L9="Menor")),"Moderado",IF(OR(AND(H9="Muy Baja",L9="Mayor"),AND(H9="Baja",L9="Mayor"),AND(H9="Media",L9="Mayor"),AND(H9="Alta",L9="Moderado"),AND(H9="Alta",L9="Mayor"),AND(H9="Muy Alta",L9="Leve"),AND(H9="Muy Alta",L9="Menor"),AND(H9="Muy Alta",L9="Moderado"),AND(H9="Muy Alta",L9="Mayor")),"Alto",IF(OR(AND(H9="Muy Baja",L9="Catastrófico"),AND(H9="Baja",L9="Catastrófico"),AND(H9="Media",L9="Catastrófico"),AND(H9="Alta",L9="Catastrófico"),AND(H9="Muy Alta",L9="Catastrófico")),"Extremo",""))))</f>
        <v>Alto</v>
      </c>
      <c r="O9" s="103">
        <v>1.0</v>
      </c>
      <c r="P9" s="104" t="s">
        <v>98</v>
      </c>
      <c r="Q9" s="105" t="str">
        <f t="shared" ref="Q9:Q20" si="1">IF(OR(R9="Preventivo",R9="Detectivo"),"Probabilidad",IF(R9="Correctivo","Impacto",""))</f>
        <v>Probabilidad</v>
      </c>
      <c r="R9" s="106" t="s">
        <v>99</v>
      </c>
      <c r="S9" s="106" t="s">
        <v>100</v>
      </c>
      <c r="T9" s="107" t="str">
        <f t="shared" ref="T9:T20" si="2">IF(AND(R9="Preventivo",S9="Automático"),"50%",IF(AND(R9="Preventivo",S9="Manual"),"40%",IF(AND(R9="Detectivo",S9="Automático"),"40%",IF(AND(R9="Detectivo",S9="Manual"),"30%",IF(AND(R9="Correctivo",S9="Automático"),"35%",IF(AND(R9="Correctivo",S9="Manual"),"25%",""))))))</f>
        <v>40%</v>
      </c>
      <c r="U9" s="106" t="s">
        <v>101</v>
      </c>
      <c r="V9" s="106" t="s">
        <v>102</v>
      </c>
      <c r="W9" s="106" t="s">
        <v>103</v>
      </c>
      <c r="X9" s="108">
        <f>IFERROR(IF(Q9="Probabilidad",(I9-(+I9*T9)),IF(Q9="Impacto",I9,"")),"")</f>
        <v>0.36</v>
      </c>
      <c r="Y9" s="109" t="str">
        <f t="shared" ref="Y9:Y20" si="3">IFERROR(IF(X9="","",IF(X9&lt;=0.2,"Muy Baja",IF(X9&lt;=0.4,"Baja",IF(X9&lt;=0.6,"Media",IF(X9&lt;=0.8,"Alta","Muy Alta"))))),"")</f>
        <v>Baja</v>
      </c>
      <c r="Z9" s="110">
        <f t="shared" ref="Z9:Z20" si="4">+X9</f>
        <v>0.36</v>
      </c>
      <c r="AA9" s="109" t="str">
        <f t="shared" ref="AA9:AA20" si="5">IFERROR(IF(AB9="","",IF(AB9&lt;=0.2,"Leve",IF(AB9&lt;=0.4,"Menor",IF(AB9&lt;=0.6,"Moderado",IF(AB9&lt;=0.8,"Mayor","Catastrófico"))))),"")</f>
        <v>Mayor</v>
      </c>
      <c r="AB9" s="110">
        <f>IFERROR(IF(Q9="Impacto",(M9-(+M9*T9)),IF(Q9="Probabilidad",M9,"")),"")</f>
        <v>0.8</v>
      </c>
      <c r="AC9" s="111" t="str">
        <f t="shared" ref="AC9:AC20" si="6">IFERROR(IF(OR(AND(Y9="Muy Baja",AA9="Leve"),AND(Y9="Muy Baja",AA9="Menor"),AND(Y9="Baja",AA9="Leve")),"Bajo",IF(OR(AND(Y9="Muy baja",AA9="Moderado"),AND(Y9="Baja",AA9="Menor"),AND(Y9="Baja",AA9="Moderado"),AND(Y9="Media",AA9="Leve"),AND(Y9="Media",AA9="Menor"),AND(Y9="Media",AA9="Moderado"),AND(Y9="Alta",AA9="Leve"),AND(Y9="Alta",AA9="Menor")),"Moderado",IF(OR(AND(Y9="Muy Baja",AA9="Mayor"),AND(Y9="Baja",AA9="Mayor"),AND(Y9="Media",AA9="Mayor"),AND(Y9="Alta",AA9="Moderado"),AND(Y9="Alta",AA9="Mayor"),AND(Y9="Muy Alta",AA9="Leve"),AND(Y9="Muy Alta",AA9="Menor"),AND(Y9="Muy Alta",AA9="Moderado"),AND(Y9="Muy Alta",AA9="Mayor")),"Alto",IF(OR(AND(Y9="Muy Baja",AA9="Catastrófico"),AND(Y9="Baja",AA9="Catastrófico"),AND(Y9="Media",AA9="Catastrófico"),AND(Y9="Alta",AA9="Catastrófico"),AND(Y9="Muy Alta",AA9="Catastrófico")),"Extremo","")))),"")</f>
        <v>Alto</v>
      </c>
      <c r="AD9" s="112" t="s">
        <v>104</v>
      </c>
      <c r="AE9" s="113"/>
      <c r="AF9" s="103"/>
      <c r="AG9" s="114"/>
      <c r="AH9" s="114"/>
      <c r="AI9" s="113"/>
      <c r="AJ9" s="115"/>
      <c r="AK9" s="116"/>
      <c r="AL9" s="116"/>
      <c r="AM9" s="116"/>
      <c r="AN9" s="116"/>
      <c r="AO9" s="116"/>
      <c r="AP9" s="116"/>
      <c r="AQ9" s="116"/>
      <c r="AR9" s="116"/>
      <c r="AS9" s="116"/>
      <c r="AT9" s="116"/>
      <c r="AU9" s="116"/>
      <c r="AV9" s="116"/>
      <c r="AW9" s="116"/>
      <c r="AX9" s="116"/>
      <c r="AY9" s="116"/>
      <c r="AZ9" s="116"/>
      <c r="BA9" s="116"/>
      <c r="BB9" s="116"/>
      <c r="BC9" s="116"/>
      <c r="BD9" s="116"/>
    </row>
    <row r="10" ht="201.0" customHeight="1">
      <c r="A10" s="117"/>
      <c r="B10" s="118"/>
      <c r="C10" s="118"/>
      <c r="D10" s="118"/>
      <c r="E10" s="118"/>
      <c r="F10" s="118"/>
      <c r="G10" s="118"/>
      <c r="H10" s="118"/>
      <c r="I10" s="118"/>
      <c r="J10" s="118"/>
      <c r="K10" s="118"/>
      <c r="L10" s="118"/>
      <c r="M10" s="118"/>
      <c r="N10" s="118"/>
      <c r="O10" s="103">
        <v>2.0</v>
      </c>
      <c r="P10" s="104" t="s">
        <v>105</v>
      </c>
      <c r="Q10" s="103" t="str">
        <f t="shared" si="1"/>
        <v>Probabilidad</v>
      </c>
      <c r="R10" s="119" t="s">
        <v>99</v>
      </c>
      <c r="S10" s="119" t="s">
        <v>100</v>
      </c>
      <c r="T10" s="120" t="str">
        <f t="shared" si="2"/>
        <v>40%</v>
      </c>
      <c r="U10" s="119" t="s">
        <v>101</v>
      </c>
      <c r="V10" s="119" t="s">
        <v>102</v>
      </c>
      <c r="W10" s="119" t="s">
        <v>103</v>
      </c>
      <c r="X10" s="121">
        <f>IFERROR(IF(AND(Q9="Probabilidad",Q10="Probabilidad"),(Z9-(+Z9*T10)),IF(Q10="Probabilidad",(I9-(+I9*T10)),IF(Q10="Impacto",Z9,""))),"")</f>
        <v>0.216</v>
      </c>
      <c r="Y10" s="109" t="str">
        <f t="shared" si="3"/>
        <v>Baja</v>
      </c>
      <c r="Z10" s="110">
        <f t="shared" si="4"/>
        <v>0.216</v>
      </c>
      <c r="AA10" s="109" t="str">
        <f t="shared" si="5"/>
        <v>Mayor</v>
      </c>
      <c r="AB10" s="110">
        <f>IFERROR(IF(AND(Q9="Impacto",Q10="Impacto"),(#REF!-(+#REF!*T10)),IF(Q10="Impacto",(#REF!-(+#REF!*T10)),IF(Q10="Probabilidad",AB9,""))),"")</f>
        <v>0.8</v>
      </c>
      <c r="AC10" s="111" t="str">
        <f t="shared" si="6"/>
        <v>Alto</v>
      </c>
      <c r="AD10" s="112" t="s">
        <v>104</v>
      </c>
      <c r="AE10" s="113"/>
      <c r="AF10" s="103"/>
      <c r="AG10" s="114"/>
      <c r="AH10" s="114"/>
      <c r="AI10" s="113"/>
      <c r="AJ10" s="115"/>
      <c r="AK10" s="56"/>
      <c r="AL10" s="56"/>
      <c r="AM10" s="56"/>
      <c r="AN10" s="56"/>
      <c r="AO10" s="56"/>
      <c r="AP10" s="56"/>
      <c r="AQ10" s="56"/>
      <c r="AR10" s="56"/>
      <c r="AS10" s="56"/>
      <c r="AT10" s="56"/>
      <c r="AU10" s="56"/>
      <c r="AV10" s="56"/>
      <c r="AW10" s="56"/>
      <c r="AX10" s="56"/>
      <c r="AY10" s="56"/>
      <c r="AZ10" s="56"/>
      <c r="BA10" s="56"/>
      <c r="BB10" s="56"/>
      <c r="BC10" s="56"/>
      <c r="BD10" s="56"/>
    </row>
    <row r="11" ht="83.25" customHeight="1">
      <c r="A11" s="117"/>
      <c r="B11" s="118"/>
      <c r="C11" s="118"/>
      <c r="D11" s="118"/>
      <c r="E11" s="118"/>
      <c r="F11" s="118"/>
      <c r="G11" s="118"/>
      <c r="H11" s="118"/>
      <c r="I11" s="118"/>
      <c r="J11" s="118"/>
      <c r="K11" s="118"/>
      <c r="L11" s="118"/>
      <c r="M11" s="118"/>
      <c r="N11" s="118"/>
      <c r="O11" s="103">
        <v>3.0</v>
      </c>
      <c r="P11" s="122" t="s">
        <v>106</v>
      </c>
      <c r="Q11" s="103" t="str">
        <f t="shared" si="1"/>
        <v/>
      </c>
      <c r="R11" s="119" t="s">
        <v>107</v>
      </c>
      <c r="S11" s="119" t="s">
        <v>100</v>
      </c>
      <c r="T11" s="120" t="str">
        <f t="shared" si="2"/>
        <v/>
      </c>
      <c r="U11" s="119" t="s">
        <v>108</v>
      </c>
      <c r="V11" s="119" t="s">
        <v>102</v>
      </c>
      <c r="W11" s="119" t="s">
        <v>103</v>
      </c>
      <c r="X11" s="121" t="str">
        <f t="shared" ref="X11:X14" si="7">IFERROR(IF(AND(Q10="Probabilidad",Q11="Probabilidad"),(Z10-(+Z10*T11)),IF(AND(Q10="Impacto",Q11="Probabilidad"),(Z9-(+Z9*T11)),IF(Q11="Impacto",Z10,""))),"")</f>
        <v/>
      </c>
      <c r="Y11" s="109" t="str">
        <f t="shared" si="3"/>
        <v/>
      </c>
      <c r="Z11" s="110" t="str">
        <f t="shared" si="4"/>
        <v/>
      </c>
      <c r="AA11" s="109" t="str">
        <f t="shared" si="5"/>
        <v/>
      </c>
      <c r="AB11" s="110" t="str">
        <f t="shared" ref="AB11:AB14" si="8">IFERROR(IF(AND(Q10="Impacto",Q11="Impacto"),(AB10-(+AB10*T11)),IF(AND(Q10="Probabilidad",Q11="Impacto"),(AB9-(+AB9*T11)),IF(Q11="Probabilidad",AB10,""))),"")</f>
        <v/>
      </c>
      <c r="AC11" s="111" t="str">
        <f t="shared" si="6"/>
        <v/>
      </c>
      <c r="AD11" s="112" t="s">
        <v>104</v>
      </c>
      <c r="AE11" s="113"/>
      <c r="AF11" s="103"/>
      <c r="AG11" s="114"/>
      <c r="AH11" s="114"/>
      <c r="AI11" s="113"/>
      <c r="AJ11" s="115"/>
      <c r="AK11" s="56"/>
      <c r="AL11" s="56"/>
      <c r="AM11" s="56"/>
      <c r="AN11" s="56"/>
      <c r="AO11" s="56"/>
      <c r="AP11" s="56"/>
      <c r="AQ11" s="56"/>
      <c r="AR11" s="56"/>
      <c r="AS11" s="56"/>
      <c r="AT11" s="56"/>
      <c r="AU11" s="56"/>
      <c r="AV11" s="56"/>
      <c r="AW11" s="56"/>
      <c r="AX11" s="56"/>
      <c r="AY11" s="56"/>
      <c r="AZ11" s="56"/>
      <c r="BA11" s="56"/>
      <c r="BB11" s="56"/>
      <c r="BC11" s="56"/>
      <c r="BD11" s="56"/>
    </row>
    <row r="12" ht="102.75" customHeight="1">
      <c r="A12" s="117"/>
      <c r="B12" s="118"/>
      <c r="C12" s="118"/>
      <c r="D12" s="118"/>
      <c r="E12" s="118"/>
      <c r="F12" s="118"/>
      <c r="G12" s="118"/>
      <c r="H12" s="118"/>
      <c r="I12" s="118"/>
      <c r="J12" s="118"/>
      <c r="K12" s="118"/>
      <c r="L12" s="118"/>
      <c r="M12" s="118"/>
      <c r="N12" s="118"/>
      <c r="O12" s="103">
        <v>4.0</v>
      </c>
      <c r="P12" s="122" t="s">
        <v>109</v>
      </c>
      <c r="Q12" s="103" t="str">
        <f t="shared" si="1"/>
        <v>Impacto</v>
      </c>
      <c r="R12" s="119" t="s">
        <v>110</v>
      </c>
      <c r="S12" s="119" t="s">
        <v>100</v>
      </c>
      <c r="T12" s="120" t="str">
        <f t="shared" si="2"/>
        <v>25%</v>
      </c>
      <c r="U12" s="119" t="s">
        <v>108</v>
      </c>
      <c r="V12" s="119" t="s">
        <v>102</v>
      </c>
      <c r="W12" s="119" t="s">
        <v>103</v>
      </c>
      <c r="X12" s="121" t="str">
        <f t="shared" si="7"/>
        <v/>
      </c>
      <c r="Y12" s="109" t="str">
        <f t="shared" si="3"/>
        <v/>
      </c>
      <c r="Z12" s="110" t="str">
        <f t="shared" si="4"/>
        <v/>
      </c>
      <c r="AA12" s="109" t="str">
        <f t="shared" si="5"/>
        <v/>
      </c>
      <c r="AB12" s="110" t="str">
        <f t="shared" si="8"/>
        <v/>
      </c>
      <c r="AC12" s="111" t="str">
        <f t="shared" si="6"/>
        <v/>
      </c>
      <c r="AD12" s="112" t="s">
        <v>104</v>
      </c>
      <c r="AE12" s="113"/>
      <c r="AF12" s="103"/>
      <c r="AG12" s="114"/>
      <c r="AH12" s="114"/>
      <c r="AI12" s="113"/>
      <c r="AJ12" s="115"/>
      <c r="AK12" s="56"/>
      <c r="AL12" s="56"/>
      <c r="AM12" s="56"/>
      <c r="AN12" s="56"/>
      <c r="AO12" s="56"/>
      <c r="AP12" s="56"/>
      <c r="AQ12" s="56"/>
      <c r="AR12" s="56"/>
      <c r="AS12" s="56"/>
      <c r="AT12" s="56"/>
      <c r="AU12" s="56"/>
      <c r="AV12" s="56"/>
      <c r="AW12" s="56"/>
      <c r="AX12" s="56"/>
      <c r="AY12" s="56"/>
      <c r="AZ12" s="56"/>
      <c r="BA12" s="56"/>
      <c r="BB12" s="56"/>
      <c r="BC12" s="56"/>
      <c r="BD12" s="56"/>
    </row>
    <row r="13" ht="9.75" customHeight="1">
      <c r="A13" s="117"/>
      <c r="B13" s="118"/>
      <c r="C13" s="118"/>
      <c r="D13" s="118"/>
      <c r="E13" s="118"/>
      <c r="F13" s="118"/>
      <c r="G13" s="118"/>
      <c r="H13" s="118"/>
      <c r="I13" s="118"/>
      <c r="J13" s="118"/>
      <c r="K13" s="118"/>
      <c r="L13" s="118"/>
      <c r="M13" s="118"/>
      <c r="N13" s="118"/>
      <c r="O13" s="123">
        <v>5.0</v>
      </c>
      <c r="P13" s="124"/>
      <c r="Q13" s="123" t="str">
        <f t="shared" si="1"/>
        <v/>
      </c>
      <c r="R13" s="125"/>
      <c r="S13" s="125"/>
      <c r="T13" s="126" t="str">
        <f t="shared" si="2"/>
        <v/>
      </c>
      <c r="U13" s="125"/>
      <c r="V13" s="125"/>
      <c r="W13" s="125"/>
      <c r="X13" s="127" t="str">
        <f t="shared" si="7"/>
        <v/>
      </c>
      <c r="Y13" s="128" t="str">
        <f t="shared" si="3"/>
        <v/>
      </c>
      <c r="Z13" s="129" t="str">
        <f t="shared" si="4"/>
        <v/>
      </c>
      <c r="AA13" s="128" t="str">
        <f t="shared" si="5"/>
        <v/>
      </c>
      <c r="AB13" s="129" t="str">
        <f t="shared" si="8"/>
        <v/>
      </c>
      <c r="AC13" s="130" t="str">
        <f t="shared" si="6"/>
        <v/>
      </c>
      <c r="AD13" s="131"/>
      <c r="AE13" s="113"/>
      <c r="AF13" s="103"/>
      <c r="AG13" s="114"/>
      <c r="AH13" s="114"/>
      <c r="AI13" s="113"/>
      <c r="AJ13" s="115"/>
      <c r="AK13" s="56"/>
      <c r="AL13" s="56"/>
      <c r="AM13" s="56"/>
      <c r="AN13" s="56"/>
      <c r="AO13" s="56"/>
      <c r="AP13" s="56"/>
      <c r="AQ13" s="56"/>
      <c r="AR13" s="56"/>
      <c r="AS13" s="56"/>
      <c r="AT13" s="56"/>
      <c r="AU13" s="56"/>
      <c r="AV13" s="56"/>
      <c r="AW13" s="56"/>
      <c r="AX13" s="56"/>
      <c r="AY13" s="56"/>
      <c r="AZ13" s="56"/>
      <c r="BA13" s="56"/>
      <c r="BB13" s="56"/>
      <c r="BC13" s="56"/>
      <c r="BD13" s="56"/>
    </row>
    <row r="14" ht="11.25" customHeight="1">
      <c r="A14" s="88"/>
      <c r="B14" s="89"/>
      <c r="C14" s="89"/>
      <c r="D14" s="89"/>
      <c r="E14" s="89"/>
      <c r="F14" s="89"/>
      <c r="G14" s="89"/>
      <c r="H14" s="89"/>
      <c r="I14" s="89"/>
      <c r="J14" s="89"/>
      <c r="K14" s="89"/>
      <c r="L14" s="89"/>
      <c r="M14" s="89"/>
      <c r="N14" s="89"/>
      <c r="O14" s="123">
        <v>6.0</v>
      </c>
      <c r="P14" s="124"/>
      <c r="Q14" s="123" t="str">
        <f t="shared" si="1"/>
        <v/>
      </c>
      <c r="R14" s="125"/>
      <c r="S14" s="125"/>
      <c r="T14" s="126" t="str">
        <f t="shared" si="2"/>
        <v/>
      </c>
      <c r="U14" s="125"/>
      <c r="V14" s="125"/>
      <c r="W14" s="125"/>
      <c r="X14" s="127" t="str">
        <f t="shared" si="7"/>
        <v/>
      </c>
      <c r="Y14" s="128" t="str">
        <f t="shared" si="3"/>
        <v/>
      </c>
      <c r="Z14" s="129" t="str">
        <f t="shared" si="4"/>
        <v/>
      </c>
      <c r="AA14" s="128" t="str">
        <f t="shared" si="5"/>
        <v/>
      </c>
      <c r="AB14" s="129" t="str">
        <f t="shared" si="8"/>
        <v/>
      </c>
      <c r="AC14" s="130" t="str">
        <f t="shared" si="6"/>
        <v/>
      </c>
      <c r="AD14" s="131"/>
      <c r="AE14" s="113"/>
      <c r="AF14" s="103"/>
      <c r="AG14" s="114"/>
      <c r="AH14" s="114"/>
      <c r="AI14" s="113"/>
      <c r="AJ14" s="115"/>
      <c r="AK14" s="56"/>
      <c r="AL14" s="56"/>
      <c r="AM14" s="56"/>
      <c r="AN14" s="56"/>
      <c r="AO14" s="56"/>
      <c r="AP14" s="56"/>
      <c r="AQ14" s="56"/>
      <c r="AR14" s="56"/>
      <c r="AS14" s="56"/>
      <c r="AT14" s="56"/>
      <c r="AU14" s="56"/>
      <c r="AV14" s="56"/>
      <c r="AW14" s="56"/>
      <c r="AX14" s="56"/>
      <c r="AY14" s="56"/>
      <c r="AZ14" s="56"/>
      <c r="BA14" s="56"/>
      <c r="BB14" s="56"/>
      <c r="BC14" s="56"/>
      <c r="BD14" s="56"/>
    </row>
    <row r="15" ht="45.0" hidden="1" customHeight="1">
      <c r="A15" s="132">
        <v>3.0</v>
      </c>
      <c r="B15" s="133" t="s">
        <v>111</v>
      </c>
      <c r="C15" s="133" t="s">
        <v>112</v>
      </c>
      <c r="D15" s="133" t="s">
        <v>113</v>
      </c>
      <c r="E15" s="133" t="s">
        <v>114</v>
      </c>
      <c r="F15" s="133" t="s">
        <v>115</v>
      </c>
      <c r="G15" s="132">
        <f>2*24*12</f>
        <v>576</v>
      </c>
      <c r="H15" s="134" t="str">
        <f>IF(G15&lt;=0,"",IF(G15&lt;=2,"Muy Baja",IF(G15&lt;=24,"Baja",IF(G15&lt;=500,"Media",IF(G15&lt;=5000,"Alta","Muy Alta")))))</f>
        <v>Alta</v>
      </c>
      <c r="I15" s="135">
        <f>IF(H15="","",IF(H15="Muy Baja",0.2,IF(H15="Baja",0.4,IF(H15="Media",0.6,IF(H15="Alta",0.8,IF(H15="Muy Alta",1,))))))</f>
        <v>0.8</v>
      </c>
      <c r="J15" s="135" t="s">
        <v>116</v>
      </c>
      <c r="K15" s="135" t="str">
        <f>IF(NOT(ISERROR(MATCH(J15,'TABLA DE IMPACTO'!$B$221:$B$223,0))),'TABLA DE IMPACTO'!$F$223&amp;"Por favor no seleccionar los criterios de impacto(Afectación Económica o presupuestal y Pérdida Reputacional)",J15)</f>
        <v>     El riesgo afecta la imagen de la entidad internamente, de conocimiento general, nivel interno, de junta directiva y accionistas y/o de proveedores</v>
      </c>
      <c r="L15" s="134" t="str">
        <f>IF(OR(K15='TABLA DE IMPACTO'!$C$11,K15='TABLA DE IMPACTO'!$D$11),"Leve",IF(OR(K15='TABLA DE IMPACTO'!$C$12,K15='TABLA DE IMPACTO'!$D$12),"Menor",IF(OR(K15='TABLA DE IMPACTO'!$C$13,K15='TABLA DE IMPACTO'!$D$13),"Moderado",IF(OR(K15='TABLA DE IMPACTO'!$C$14,K15='TABLA DE IMPACTO'!$D$14),"Mayor",IF(OR(K15='TABLA DE IMPACTO'!$C$15,K15='TABLA DE IMPACTO'!$D$15),"Catastrófico","")))))</f>
        <v/>
      </c>
      <c r="M15" s="135" t="str">
        <f>IF(L15="","",IF(L15="Leve",0.2,IF(L15="Menor",0.4,IF(L15="Moderado",0.6,IF(L15="Mayor",0.8,IF(L15="Catastrófico",1,))))))</f>
        <v/>
      </c>
      <c r="N15" s="136" t="str">
        <f>IF(OR(AND(H15="Muy Baja",L15="Leve"),AND(H15="Muy Baja",L15="Menor"),AND(H15="Baja",L15="Leve")),"Bajo",IF(OR(AND(H15="Muy baja",L15="Moderado"),AND(H15="Baja",L15="Menor"),AND(H15="Baja",L15="Moderado"),AND(H15="Media",L15="Leve"),AND(H15="Media",L15="Menor"),AND(H15="Media",L15="Moderado"),AND(H15="Alta",L15="Leve"),AND(H15="Alta",L15="Menor")),"Moderado",IF(OR(AND(H15="Muy Baja",L15="Mayor"),AND(H15="Baja",L15="Mayor"),AND(H15="Media",L15="Mayor"),AND(H15="Alta",L15="Moderado"),AND(H15="Alta",L15="Mayor"),AND(H15="Muy Alta",L15="Leve"),AND(H15="Muy Alta",L15="Menor"),AND(H15="Muy Alta",L15="Moderado"),AND(H15="Muy Alta",L15="Mayor")),"Alto",IF(OR(AND(H15="Muy Baja",L15="Catastrófico"),AND(H15="Baja",L15="Catastrófico"),AND(H15="Media",L15="Catastrófico"),AND(H15="Alta",L15="Catastrófico"),AND(H15="Muy Alta",L15="Catastrófico")),"Extremo",""))))</f>
        <v/>
      </c>
      <c r="O15" s="137">
        <v>1.0</v>
      </c>
      <c r="P15" s="138" t="s">
        <v>117</v>
      </c>
      <c r="Q15" s="137" t="str">
        <f t="shared" si="1"/>
        <v>Probabilidad</v>
      </c>
      <c r="R15" s="139" t="s">
        <v>118</v>
      </c>
      <c r="S15" s="139" t="s">
        <v>100</v>
      </c>
      <c r="T15" s="140" t="str">
        <f t="shared" si="2"/>
        <v>30%</v>
      </c>
      <c r="U15" s="139" t="s">
        <v>101</v>
      </c>
      <c r="V15" s="139" t="s">
        <v>102</v>
      </c>
      <c r="W15" s="139" t="s">
        <v>103</v>
      </c>
      <c r="X15" s="141">
        <f>IFERROR(IF(Q15="Probabilidad",(I15-(+I15*T15)),IF(Q15="Impacto",I15,"")),"")</f>
        <v>0.56</v>
      </c>
      <c r="Y15" s="142" t="str">
        <f t="shared" si="3"/>
        <v>Media</v>
      </c>
      <c r="Z15" s="143">
        <f t="shared" si="4"/>
        <v>0.56</v>
      </c>
      <c r="AA15" s="142" t="str">
        <f t="shared" si="5"/>
        <v/>
      </c>
      <c r="AB15" s="143" t="str">
        <f>IFERROR(IF(Q15="Impacto",(M15-(+M15*T15)),IF(Q15="Probabilidad",M15,"")),"")</f>
        <v/>
      </c>
      <c r="AC15" s="144" t="str">
        <f t="shared" si="6"/>
        <v/>
      </c>
      <c r="AD15" s="145" t="s">
        <v>119</v>
      </c>
      <c r="AE15" s="146" t="s">
        <v>120</v>
      </c>
      <c r="AF15" s="137" t="s">
        <v>121</v>
      </c>
      <c r="AG15" s="147">
        <v>44572.0</v>
      </c>
      <c r="AH15" s="147">
        <v>44622.0</v>
      </c>
      <c r="AI15" s="146"/>
      <c r="AJ15" s="137"/>
      <c r="AK15" s="56"/>
      <c r="AL15" s="56"/>
      <c r="AM15" s="56"/>
      <c r="AN15" s="56"/>
      <c r="AO15" s="56"/>
      <c r="AP15" s="56"/>
      <c r="AQ15" s="56"/>
      <c r="AR15" s="56"/>
      <c r="AS15" s="56"/>
      <c r="AT15" s="56"/>
      <c r="AU15" s="56"/>
      <c r="AV15" s="56"/>
      <c r="AW15" s="56"/>
      <c r="AX15" s="56"/>
      <c r="AY15" s="56"/>
      <c r="AZ15" s="56"/>
      <c r="BA15" s="56"/>
      <c r="BB15" s="56"/>
      <c r="BC15" s="56"/>
      <c r="BD15" s="56"/>
    </row>
    <row r="16" ht="45.0" hidden="1" customHeight="1">
      <c r="A16" s="118"/>
      <c r="B16" s="118"/>
      <c r="C16" s="118"/>
      <c r="D16" s="118"/>
      <c r="E16" s="118"/>
      <c r="F16" s="118"/>
      <c r="G16" s="118"/>
      <c r="H16" s="118"/>
      <c r="I16" s="118"/>
      <c r="J16" s="118"/>
      <c r="K16" s="118"/>
      <c r="L16" s="118"/>
      <c r="M16" s="118"/>
      <c r="N16" s="118"/>
      <c r="O16" s="148">
        <v>2.0</v>
      </c>
      <c r="P16" s="149"/>
      <c r="Q16" s="148" t="str">
        <f t="shared" si="1"/>
        <v>Probabilidad</v>
      </c>
      <c r="R16" s="150" t="s">
        <v>99</v>
      </c>
      <c r="S16" s="150" t="s">
        <v>100</v>
      </c>
      <c r="T16" s="151" t="str">
        <f t="shared" si="2"/>
        <v>40%</v>
      </c>
      <c r="U16" s="150" t="s">
        <v>101</v>
      </c>
      <c r="V16" s="150" t="s">
        <v>122</v>
      </c>
      <c r="W16" s="150" t="s">
        <v>103</v>
      </c>
      <c r="X16" s="152">
        <f>IFERROR(IF(AND(Q15="Probabilidad",Q16="Probabilidad"),(Z15-(+Z15*T16)),IF(Q16="Probabilidad",(I15-(+I15*T16)),IF(Q16="Impacto",Z15,""))),"")</f>
        <v>0.336</v>
      </c>
      <c r="Y16" s="153" t="str">
        <f t="shared" si="3"/>
        <v>Baja</v>
      </c>
      <c r="Z16" s="154">
        <f t="shared" si="4"/>
        <v>0.336</v>
      </c>
      <c r="AA16" s="153" t="str">
        <f t="shared" si="5"/>
        <v/>
      </c>
      <c r="AB16" s="154" t="str">
        <f>IFERROR(IF(AND(Q15="Impacto",Q16="Impacto"),(#REF!-(+#REF!*T16)),IF(Q16="Impacto",($M$15-(+$M$15*T16)),IF(Q16="Probabilidad",AB15,""))),"")</f>
        <v/>
      </c>
      <c r="AC16" s="155" t="str">
        <f t="shared" si="6"/>
        <v/>
      </c>
      <c r="AD16" s="156"/>
      <c r="AE16" s="157"/>
      <c r="AF16" s="148"/>
      <c r="AG16" s="158"/>
      <c r="AH16" s="158"/>
      <c r="AI16" s="157"/>
      <c r="AJ16" s="148"/>
      <c r="AK16" s="56"/>
      <c r="AL16" s="56"/>
      <c r="AM16" s="56"/>
      <c r="AN16" s="56"/>
      <c r="AO16" s="56"/>
      <c r="AP16" s="56"/>
      <c r="AQ16" s="56"/>
      <c r="AR16" s="56"/>
      <c r="AS16" s="56"/>
      <c r="AT16" s="56"/>
      <c r="AU16" s="56"/>
      <c r="AV16" s="56"/>
      <c r="AW16" s="56"/>
      <c r="AX16" s="56"/>
      <c r="AY16" s="56"/>
      <c r="AZ16" s="56"/>
      <c r="BA16" s="56"/>
      <c r="BB16" s="56"/>
      <c r="BC16" s="56"/>
      <c r="BD16" s="56"/>
    </row>
    <row r="17" ht="26.25" hidden="1" customHeight="1">
      <c r="A17" s="118"/>
      <c r="B17" s="118"/>
      <c r="C17" s="118"/>
      <c r="D17" s="118"/>
      <c r="E17" s="118"/>
      <c r="F17" s="118"/>
      <c r="G17" s="118"/>
      <c r="H17" s="118"/>
      <c r="I17" s="118"/>
      <c r="J17" s="118"/>
      <c r="K17" s="118"/>
      <c r="L17" s="118"/>
      <c r="M17" s="118"/>
      <c r="N17" s="118"/>
      <c r="O17" s="148">
        <v>3.0</v>
      </c>
      <c r="P17" s="159"/>
      <c r="Q17" s="148" t="str">
        <f t="shared" si="1"/>
        <v>Impacto</v>
      </c>
      <c r="R17" s="150" t="s">
        <v>110</v>
      </c>
      <c r="S17" s="150" t="s">
        <v>100</v>
      </c>
      <c r="T17" s="151" t="str">
        <f t="shared" si="2"/>
        <v>25%</v>
      </c>
      <c r="U17" s="150" t="s">
        <v>101</v>
      </c>
      <c r="V17" s="150" t="s">
        <v>102</v>
      </c>
      <c r="W17" s="150" t="s">
        <v>103</v>
      </c>
      <c r="X17" s="160">
        <f t="shared" ref="X17:X20" si="9">IFERROR(IF(AND(Q16="Probabilidad",Q17="Probabilidad"),(Z16-(+Z16*T17)),IF(AND(Q16="Impacto",Q17="Probabilidad"),(Z15-(+Z15*T17)),IF(Q17="Impacto",Z16,""))),"")</f>
        <v>0.336</v>
      </c>
      <c r="Y17" s="153" t="str">
        <f t="shared" si="3"/>
        <v>Baja</v>
      </c>
      <c r="Z17" s="154">
        <f t="shared" si="4"/>
        <v>0.336</v>
      </c>
      <c r="AA17" s="153" t="str">
        <f t="shared" si="5"/>
        <v>Leve</v>
      </c>
      <c r="AB17" s="154">
        <f t="shared" ref="AB17:AB20" si="10">IFERROR(IF(AND(Q16="Impacto",Q17="Impacto"),(AB16-(+AB16*T17)),IF(AND(Q16="Probabilidad",Q17="Impacto"),(AB15-(+AB15*T17)),IF(Q17="Probabilidad",AB16,""))),"")</f>
        <v>0</v>
      </c>
      <c r="AC17" s="155" t="str">
        <f t="shared" si="6"/>
        <v>Bajo</v>
      </c>
      <c r="AD17" s="156"/>
      <c r="AE17" s="157"/>
      <c r="AF17" s="148"/>
      <c r="AG17" s="158"/>
      <c r="AH17" s="158"/>
      <c r="AI17" s="157"/>
      <c r="AJ17" s="148"/>
      <c r="AK17" s="56"/>
      <c r="AL17" s="56"/>
      <c r="AM17" s="56"/>
      <c r="AN17" s="56"/>
      <c r="AO17" s="56"/>
      <c r="AP17" s="56"/>
      <c r="AQ17" s="56"/>
      <c r="AR17" s="56"/>
      <c r="AS17" s="56"/>
      <c r="AT17" s="56"/>
      <c r="AU17" s="56"/>
      <c r="AV17" s="56"/>
      <c r="AW17" s="56"/>
      <c r="AX17" s="56"/>
      <c r="AY17" s="56"/>
      <c r="AZ17" s="56"/>
      <c r="BA17" s="56"/>
      <c r="BB17" s="56"/>
      <c r="BC17" s="56"/>
      <c r="BD17" s="56"/>
    </row>
    <row r="18" ht="26.25" hidden="1" customHeight="1">
      <c r="A18" s="118"/>
      <c r="B18" s="118"/>
      <c r="C18" s="118"/>
      <c r="D18" s="118"/>
      <c r="E18" s="118"/>
      <c r="F18" s="118"/>
      <c r="G18" s="118"/>
      <c r="H18" s="118"/>
      <c r="I18" s="118"/>
      <c r="J18" s="118"/>
      <c r="K18" s="118"/>
      <c r="L18" s="118"/>
      <c r="M18" s="118"/>
      <c r="N18" s="118"/>
      <c r="O18" s="148">
        <v>4.0</v>
      </c>
      <c r="P18" s="149"/>
      <c r="Q18" s="148" t="str">
        <f t="shared" si="1"/>
        <v/>
      </c>
      <c r="R18" s="150"/>
      <c r="S18" s="150"/>
      <c r="T18" s="151" t="str">
        <f t="shared" si="2"/>
        <v/>
      </c>
      <c r="U18" s="150"/>
      <c r="V18" s="150"/>
      <c r="W18" s="150"/>
      <c r="X18" s="160" t="str">
        <f t="shared" si="9"/>
        <v/>
      </c>
      <c r="Y18" s="153" t="str">
        <f t="shared" si="3"/>
        <v/>
      </c>
      <c r="Z18" s="154" t="str">
        <f t="shared" si="4"/>
        <v/>
      </c>
      <c r="AA18" s="153" t="str">
        <f t="shared" si="5"/>
        <v/>
      </c>
      <c r="AB18" s="154" t="str">
        <f t="shared" si="10"/>
        <v/>
      </c>
      <c r="AC18" s="155" t="str">
        <f t="shared" si="6"/>
        <v/>
      </c>
      <c r="AD18" s="156"/>
      <c r="AE18" s="157"/>
      <c r="AF18" s="148"/>
      <c r="AG18" s="158"/>
      <c r="AH18" s="158"/>
      <c r="AI18" s="157"/>
      <c r="AJ18" s="148"/>
      <c r="AK18" s="56"/>
      <c r="AL18" s="56"/>
      <c r="AM18" s="56"/>
      <c r="AN18" s="56"/>
      <c r="AO18" s="56"/>
      <c r="AP18" s="56"/>
      <c r="AQ18" s="56"/>
      <c r="AR18" s="56"/>
      <c r="AS18" s="56"/>
      <c r="AT18" s="56"/>
      <c r="AU18" s="56"/>
      <c r="AV18" s="56"/>
      <c r="AW18" s="56"/>
      <c r="AX18" s="56"/>
      <c r="AY18" s="56"/>
      <c r="AZ18" s="56"/>
      <c r="BA18" s="56"/>
      <c r="BB18" s="56"/>
      <c r="BC18" s="56"/>
      <c r="BD18" s="56"/>
    </row>
    <row r="19" ht="26.25" hidden="1" customHeight="1">
      <c r="A19" s="118"/>
      <c r="B19" s="118"/>
      <c r="C19" s="118"/>
      <c r="D19" s="118"/>
      <c r="E19" s="118"/>
      <c r="F19" s="118"/>
      <c r="G19" s="118"/>
      <c r="H19" s="118"/>
      <c r="I19" s="118"/>
      <c r="J19" s="118"/>
      <c r="K19" s="118"/>
      <c r="L19" s="118"/>
      <c r="M19" s="118"/>
      <c r="N19" s="118"/>
      <c r="O19" s="148">
        <v>5.0</v>
      </c>
      <c r="P19" s="149"/>
      <c r="Q19" s="148" t="str">
        <f t="shared" si="1"/>
        <v/>
      </c>
      <c r="R19" s="150"/>
      <c r="S19" s="150"/>
      <c r="T19" s="151" t="str">
        <f t="shared" si="2"/>
        <v/>
      </c>
      <c r="U19" s="150"/>
      <c r="V19" s="150"/>
      <c r="W19" s="150"/>
      <c r="X19" s="160" t="str">
        <f t="shared" si="9"/>
        <v/>
      </c>
      <c r="Y19" s="153" t="str">
        <f t="shared" si="3"/>
        <v/>
      </c>
      <c r="Z19" s="154" t="str">
        <f t="shared" si="4"/>
        <v/>
      </c>
      <c r="AA19" s="153" t="str">
        <f t="shared" si="5"/>
        <v/>
      </c>
      <c r="AB19" s="154" t="str">
        <f t="shared" si="10"/>
        <v/>
      </c>
      <c r="AC19" s="155" t="str">
        <f t="shared" si="6"/>
        <v/>
      </c>
      <c r="AD19" s="156"/>
      <c r="AE19" s="157"/>
      <c r="AF19" s="148"/>
      <c r="AG19" s="158"/>
      <c r="AH19" s="158"/>
      <c r="AI19" s="157"/>
      <c r="AJ19" s="148"/>
      <c r="AK19" s="56"/>
      <c r="AL19" s="56"/>
      <c r="AM19" s="56"/>
      <c r="AN19" s="56"/>
      <c r="AO19" s="56"/>
      <c r="AP19" s="56"/>
      <c r="AQ19" s="56"/>
      <c r="AR19" s="56"/>
      <c r="AS19" s="56"/>
      <c r="AT19" s="56"/>
      <c r="AU19" s="56"/>
      <c r="AV19" s="56"/>
      <c r="AW19" s="56"/>
      <c r="AX19" s="56"/>
      <c r="AY19" s="56"/>
      <c r="AZ19" s="56"/>
      <c r="BA19" s="56"/>
      <c r="BB19" s="56"/>
      <c r="BC19" s="56"/>
      <c r="BD19" s="56"/>
    </row>
    <row r="20" ht="69.0" hidden="1" customHeight="1">
      <c r="A20" s="89"/>
      <c r="B20" s="89"/>
      <c r="C20" s="89"/>
      <c r="D20" s="89"/>
      <c r="E20" s="89"/>
      <c r="F20" s="89"/>
      <c r="G20" s="89"/>
      <c r="H20" s="89"/>
      <c r="I20" s="89"/>
      <c r="J20" s="89"/>
      <c r="K20" s="89"/>
      <c r="L20" s="89"/>
      <c r="M20" s="89"/>
      <c r="N20" s="89"/>
      <c r="O20" s="148">
        <v>6.0</v>
      </c>
      <c r="P20" s="149"/>
      <c r="Q20" s="148" t="str">
        <f t="shared" si="1"/>
        <v/>
      </c>
      <c r="R20" s="150"/>
      <c r="S20" s="150"/>
      <c r="T20" s="151" t="str">
        <f t="shared" si="2"/>
        <v/>
      </c>
      <c r="U20" s="150"/>
      <c r="V20" s="150"/>
      <c r="W20" s="150"/>
      <c r="X20" s="160" t="str">
        <f t="shared" si="9"/>
        <v/>
      </c>
      <c r="Y20" s="153" t="str">
        <f t="shared" si="3"/>
        <v/>
      </c>
      <c r="Z20" s="154" t="str">
        <f t="shared" si="4"/>
        <v/>
      </c>
      <c r="AA20" s="153" t="str">
        <f t="shared" si="5"/>
        <v/>
      </c>
      <c r="AB20" s="154" t="str">
        <f t="shared" si="10"/>
        <v/>
      </c>
      <c r="AC20" s="155" t="str">
        <f t="shared" si="6"/>
        <v/>
      </c>
      <c r="AD20" s="156"/>
      <c r="AE20" s="157"/>
      <c r="AF20" s="148"/>
      <c r="AG20" s="158"/>
      <c r="AH20" s="158"/>
      <c r="AI20" s="157"/>
      <c r="AJ20" s="148"/>
      <c r="AK20" s="56"/>
      <c r="AL20" s="56"/>
      <c r="AM20" s="56"/>
      <c r="AN20" s="56"/>
      <c r="AO20" s="56"/>
      <c r="AP20" s="56"/>
      <c r="AQ20" s="56"/>
      <c r="AR20" s="56"/>
      <c r="AS20" s="56"/>
      <c r="AT20" s="56"/>
      <c r="AU20" s="56"/>
      <c r="AV20" s="56"/>
      <c r="AW20" s="56"/>
      <c r="AX20" s="56"/>
      <c r="AY20" s="56"/>
      <c r="AZ20" s="56"/>
      <c r="BA20" s="56"/>
      <c r="BB20" s="56"/>
      <c r="BC20" s="56"/>
      <c r="BD20" s="56"/>
    </row>
    <row r="21" ht="49.5" customHeight="1">
      <c r="A21" s="148"/>
      <c r="B21" s="161" t="s">
        <v>123</v>
      </c>
      <c r="C21" s="85"/>
      <c r="D21" s="8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85"/>
      <c r="AI21" s="85"/>
      <c r="AJ21" s="66"/>
      <c r="AK21" s="56"/>
      <c r="AL21" s="56"/>
      <c r="AM21" s="56"/>
      <c r="AN21" s="56"/>
      <c r="AO21" s="56"/>
      <c r="AP21" s="56"/>
      <c r="AQ21" s="56"/>
      <c r="AR21" s="56"/>
      <c r="AS21" s="56"/>
      <c r="AT21" s="56"/>
      <c r="AU21" s="56"/>
      <c r="AV21" s="56"/>
      <c r="AW21" s="56"/>
      <c r="AX21" s="56"/>
      <c r="AY21" s="56"/>
      <c r="AZ21" s="56"/>
      <c r="BA21" s="56"/>
      <c r="BB21" s="56"/>
      <c r="BC21" s="56"/>
      <c r="BD21" s="56"/>
    </row>
    <row r="22" ht="16.5" customHeight="1">
      <c r="A22" s="162"/>
      <c r="B22" s="162"/>
      <c r="C22" s="162"/>
      <c r="D22" s="162"/>
      <c r="E22" s="56"/>
      <c r="F22" s="163"/>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row>
    <row r="23" ht="16.5" hidden="1" customHeight="1">
      <c r="A23" s="56"/>
      <c r="B23" s="164" t="s">
        <v>124</v>
      </c>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row>
    <row r="24" ht="16.5" customHeight="1">
      <c r="A24" s="162"/>
      <c r="B24" s="162"/>
      <c r="C24" s="162"/>
      <c r="D24" s="162"/>
      <c r="E24" s="56"/>
      <c r="F24" s="163"/>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row>
    <row r="25" ht="16.5" customHeight="1">
      <c r="A25" s="162"/>
      <c r="B25" s="162"/>
      <c r="C25" s="162"/>
      <c r="D25" s="162"/>
      <c r="E25" s="56"/>
      <c r="F25" s="163"/>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row>
    <row r="26" ht="16.5" customHeight="1">
      <c r="A26" s="162"/>
      <c r="B26" s="162"/>
      <c r="C26" s="162"/>
      <c r="D26" s="162"/>
      <c r="E26" s="56"/>
      <c r="F26" s="163"/>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row>
    <row r="27" ht="16.5" customHeight="1">
      <c r="A27" s="162"/>
      <c r="B27" s="162"/>
      <c r="C27" s="162"/>
      <c r="D27" s="162"/>
      <c r="E27" s="56"/>
      <c r="F27" s="163"/>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row>
    <row r="28" ht="16.5" customHeight="1">
      <c r="A28" s="162"/>
      <c r="B28" s="162"/>
      <c r="C28" s="162"/>
      <c r="D28" s="162"/>
      <c r="E28" s="56"/>
      <c r="F28" s="163"/>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row>
    <row r="29" ht="16.5" customHeight="1">
      <c r="A29" s="162"/>
      <c r="B29" s="162"/>
      <c r="C29" s="162"/>
      <c r="D29" s="162"/>
      <c r="E29" s="56"/>
      <c r="F29" s="163"/>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row>
    <row r="30" ht="16.5" customHeight="1">
      <c r="A30" s="162"/>
      <c r="B30" s="162"/>
      <c r="C30" s="162"/>
      <c r="D30" s="162"/>
      <c r="E30" s="56"/>
      <c r="F30" s="163"/>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row>
    <row r="31" ht="16.5" customHeight="1">
      <c r="A31" s="162"/>
      <c r="B31" s="162"/>
      <c r="C31" s="162"/>
      <c r="D31" s="162"/>
      <c r="E31" s="56"/>
      <c r="F31" s="163"/>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row>
    <row r="32" ht="16.5" customHeight="1">
      <c r="A32" s="162"/>
      <c r="B32" s="162"/>
      <c r="C32" s="162"/>
      <c r="D32" s="162"/>
      <c r="E32" s="56"/>
      <c r="F32" s="163"/>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row>
    <row r="33" ht="16.5" customHeight="1">
      <c r="A33" s="162"/>
      <c r="B33" s="162"/>
      <c r="C33" s="162"/>
      <c r="D33" s="162"/>
      <c r="E33" s="56"/>
      <c r="F33" s="163"/>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row>
    <row r="34" ht="16.5" customHeight="1">
      <c r="A34" s="162"/>
      <c r="B34" s="162"/>
      <c r="C34" s="162"/>
      <c r="D34" s="162"/>
      <c r="E34" s="56"/>
      <c r="F34" s="163"/>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row>
    <row r="35" ht="16.5" customHeight="1">
      <c r="A35" s="162"/>
      <c r="B35" s="162"/>
      <c r="C35" s="162"/>
      <c r="D35" s="162"/>
      <c r="E35" s="56"/>
      <c r="F35" s="163"/>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row>
    <row r="36" ht="16.5" customHeight="1">
      <c r="A36" s="162"/>
      <c r="B36" s="162"/>
      <c r="C36" s="162"/>
      <c r="D36" s="162"/>
      <c r="E36" s="56"/>
      <c r="F36" s="163"/>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row>
    <row r="37" ht="16.5" customHeight="1">
      <c r="A37" s="162"/>
      <c r="B37" s="162"/>
      <c r="C37" s="162"/>
      <c r="D37" s="162"/>
      <c r="E37" s="56"/>
      <c r="F37" s="163"/>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row>
    <row r="38" ht="16.5" customHeight="1">
      <c r="A38" s="162"/>
      <c r="B38" s="162"/>
      <c r="C38" s="162"/>
      <c r="D38" s="162"/>
      <c r="E38" s="56"/>
      <c r="F38" s="163"/>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row>
    <row r="39" ht="16.5" customHeight="1">
      <c r="A39" s="162"/>
      <c r="B39" s="162"/>
      <c r="C39" s="162"/>
      <c r="D39" s="162"/>
      <c r="E39" s="56"/>
      <c r="F39" s="163"/>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row>
    <row r="40" ht="16.5" customHeight="1">
      <c r="A40" s="162"/>
      <c r="B40" s="162"/>
      <c r="C40" s="162"/>
      <c r="D40" s="162"/>
      <c r="E40" s="56"/>
      <c r="F40" s="163"/>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row>
    <row r="41" ht="16.5" customHeight="1">
      <c r="A41" s="162"/>
      <c r="B41" s="162"/>
      <c r="C41" s="162"/>
      <c r="D41" s="162"/>
      <c r="E41" s="56"/>
      <c r="F41" s="163"/>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row>
    <row r="42" ht="16.5" customHeight="1">
      <c r="A42" s="162"/>
      <c r="B42" s="162"/>
      <c r="C42" s="162"/>
      <c r="D42" s="162"/>
      <c r="E42" s="56"/>
      <c r="F42" s="163"/>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row>
    <row r="43" ht="16.5" customHeight="1">
      <c r="A43" s="162"/>
      <c r="B43" s="162"/>
      <c r="C43" s="162"/>
      <c r="D43" s="162"/>
      <c r="E43" s="56"/>
      <c r="F43" s="163"/>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row>
    <row r="44" ht="16.5" customHeight="1">
      <c r="A44" s="162"/>
      <c r="B44" s="162"/>
      <c r="C44" s="162"/>
      <c r="D44" s="162"/>
      <c r="E44" s="56"/>
      <c r="F44" s="163"/>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row>
    <row r="45" ht="16.5" customHeight="1">
      <c r="A45" s="162"/>
      <c r="B45" s="162"/>
      <c r="C45" s="162"/>
      <c r="D45" s="162"/>
      <c r="E45" s="56"/>
      <c r="F45" s="163"/>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row>
    <row r="46" ht="16.5" customHeight="1">
      <c r="A46" s="162"/>
      <c r="B46" s="162"/>
      <c r="C46" s="162"/>
      <c r="D46" s="162"/>
      <c r="E46" s="56"/>
      <c r="F46" s="163"/>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row>
    <row r="47" ht="16.5" customHeight="1">
      <c r="A47" s="162"/>
      <c r="B47" s="162"/>
      <c r="C47" s="162"/>
      <c r="D47" s="162"/>
      <c r="E47" s="56"/>
      <c r="F47" s="163"/>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row>
    <row r="48" ht="16.5" customHeight="1">
      <c r="A48" s="162"/>
      <c r="B48" s="162"/>
      <c r="C48" s="162"/>
      <c r="D48" s="162"/>
      <c r="E48" s="56"/>
      <c r="F48" s="163"/>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row>
    <row r="49" ht="16.5" customHeight="1">
      <c r="A49" s="162"/>
      <c r="B49" s="162"/>
      <c r="C49" s="162"/>
      <c r="D49" s="162"/>
      <c r="E49" s="56"/>
      <c r="F49" s="163"/>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row>
    <row r="50" ht="16.5" customHeight="1">
      <c r="A50" s="162"/>
      <c r="B50" s="162"/>
      <c r="C50" s="162"/>
      <c r="D50" s="162"/>
      <c r="E50" s="56"/>
      <c r="F50" s="163"/>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row>
    <row r="51" ht="16.5" customHeight="1">
      <c r="A51" s="162"/>
      <c r="B51" s="162"/>
      <c r="C51" s="162"/>
      <c r="D51" s="162"/>
      <c r="E51" s="56"/>
      <c r="F51" s="163"/>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row>
    <row r="52" ht="16.5" customHeight="1">
      <c r="A52" s="162"/>
      <c r="B52" s="162"/>
      <c r="C52" s="162"/>
      <c r="D52" s="162"/>
      <c r="E52" s="56"/>
      <c r="F52" s="163"/>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56"/>
      <c r="BC52" s="56"/>
      <c r="BD52" s="56"/>
    </row>
    <row r="53" ht="16.5" customHeight="1">
      <c r="A53" s="162"/>
      <c r="B53" s="162"/>
      <c r="C53" s="162"/>
      <c r="D53" s="162"/>
      <c r="E53" s="56"/>
      <c r="F53" s="163"/>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row>
    <row r="54" ht="16.5" customHeight="1">
      <c r="A54" s="162"/>
      <c r="B54" s="162"/>
      <c r="C54" s="162"/>
      <c r="D54" s="162"/>
      <c r="E54" s="56"/>
      <c r="F54" s="163"/>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row>
    <row r="55" ht="16.5" customHeight="1">
      <c r="A55" s="162"/>
      <c r="B55" s="162"/>
      <c r="C55" s="162"/>
      <c r="D55" s="162"/>
      <c r="E55" s="56"/>
      <c r="F55" s="163"/>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row>
    <row r="56" ht="16.5" customHeight="1">
      <c r="A56" s="162"/>
      <c r="B56" s="162"/>
      <c r="C56" s="162"/>
      <c r="D56" s="162"/>
      <c r="E56" s="56"/>
      <c r="F56" s="163"/>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56"/>
      <c r="AW56" s="56"/>
      <c r="AX56" s="56"/>
      <c r="AY56" s="56"/>
      <c r="AZ56" s="56"/>
      <c r="BA56" s="56"/>
      <c r="BB56" s="56"/>
      <c r="BC56" s="56"/>
      <c r="BD56" s="56"/>
    </row>
    <row r="57" ht="16.5" customHeight="1">
      <c r="A57" s="162"/>
      <c r="B57" s="162"/>
      <c r="C57" s="162"/>
      <c r="D57" s="162"/>
      <c r="E57" s="56"/>
      <c r="F57" s="163"/>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56"/>
      <c r="AW57" s="56"/>
      <c r="AX57" s="56"/>
      <c r="AY57" s="56"/>
      <c r="AZ57" s="56"/>
      <c r="BA57" s="56"/>
      <c r="BB57" s="56"/>
      <c r="BC57" s="56"/>
      <c r="BD57" s="56"/>
    </row>
    <row r="58" ht="16.5" customHeight="1">
      <c r="A58" s="162"/>
      <c r="B58" s="162"/>
      <c r="C58" s="162"/>
      <c r="D58" s="162"/>
      <c r="E58" s="56"/>
      <c r="F58" s="163"/>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56"/>
      <c r="AW58" s="56"/>
      <c r="AX58" s="56"/>
      <c r="AY58" s="56"/>
      <c r="AZ58" s="56"/>
      <c r="BA58" s="56"/>
      <c r="BB58" s="56"/>
      <c r="BC58" s="56"/>
      <c r="BD58" s="56"/>
    </row>
    <row r="59" ht="16.5" customHeight="1">
      <c r="A59" s="162"/>
      <c r="B59" s="162"/>
      <c r="C59" s="162"/>
      <c r="D59" s="162"/>
      <c r="E59" s="56"/>
      <c r="F59" s="163"/>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56"/>
      <c r="AW59" s="56"/>
      <c r="AX59" s="56"/>
      <c r="AY59" s="56"/>
      <c r="AZ59" s="56"/>
      <c r="BA59" s="56"/>
      <c r="BB59" s="56"/>
      <c r="BC59" s="56"/>
      <c r="BD59" s="56"/>
    </row>
    <row r="60" ht="16.5" customHeight="1">
      <c r="A60" s="162"/>
      <c r="B60" s="162"/>
      <c r="C60" s="162"/>
      <c r="D60" s="162"/>
      <c r="E60" s="56"/>
      <c r="F60" s="163"/>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row>
    <row r="61" ht="16.5" customHeight="1">
      <c r="A61" s="162"/>
      <c r="B61" s="162"/>
      <c r="C61" s="162"/>
      <c r="D61" s="162"/>
      <c r="E61" s="56"/>
      <c r="F61" s="163"/>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row>
    <row r="62" ht="16.5" customHeight="1">
      <c r="A62" s="162"/>
      <c r="B62" s="162"/>
      <c r="C62" s="162"/>
      <c r="D62" s="162"/>
      <c r="E62" s="56"/>
      <c r="F62" s="163"/>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56"/>
      <c r="BC62" s="56"/>
      <c r="BD62" s="56"/>
    </row>
    <row r="63" ht="16.5" customHeight="1">
      <c r="A63" s="162"/>
      <c r="B63" s="162"/>
      <c r="C63" s="162"/>
      <c r="D63" s="162"/>
      <c r="E63" s="56"/>
      <c r="F63" s="163"/>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56"/>
      <c r="BC63" s="56"/>
      <c r="BD63" s="56"/>
    </row>
    <row r="64" ht="16.5" customHeight="1">
      <c r="A64" s="162"/>
      <c r="B64" s="162"/>
      <c r="C64" s="162"/>
      <c r="D64" s="162"/>
      <c r="E64" s="56"/>
      <c r="F64" s="163"/>
      <c r="G64" s="56"/>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56"/>
      <c r="BC64" s="56"/>
      <c r="BD64" s="56"/>
    </row>
    <row r="65" ht="16.5" customHeight="1">
      <c r="A65" s="162"/>
      <c r="B65" s="162"/>
      <c r="C65" s="162"/>
      <c r="D65" s="162"/>
      <c r="E65" s="56"/>
      <c r="F65" s="163"/>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56"/>
      <c r="BC65" s="56"/>
      <c r="BD65" s="56"/>
    </row>
    <row r="66" ht="16.5" customHeight="1">
      <c r="A66" s="162"/>
      <c r="B66" s="162"/>
      <c r="C66" s="162"/>
      <c r="D66" s="162"/>
      <c r="E66" s="56"/>
      <c r="F66" s="163"/>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56"/>
      <c r="BC66" s="56"/>
      <c r="BD66" s="56"/>
    </row>
    <row r="67" ht="16.5" customHeight="1">
      <c r="A67" s="162"/>
      <c r="B67" s="162"/>
      <c r="C67" s="162"/>
      <c r="D67" s="162"/>
      <c r="E67" s="56"/>
      <c r="F67" s="163"/>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56"/>
      <c r="BC67" s="56"/>
      <c r="BD67" s="56"/>
    </row>
    <row r="68" ht="16.5" customHeight="1">
      <c r="A68" s="162"/>
      <c r="B68" s="162"/>
      <c r="C68" s="162"/>
      <c r="D68" s="162"/>
      <c r="E68" s="56"/>
      <c r="F68" s="163"/>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56"/>
      <c r="BC68" s="56"/>
      <c r="BD68" s="56"/>
    </row>
    <row r="69" ht="16.5" customHeight="1">
      <c r="A69" s="162"/>
      <c r="B69" s="162"/>
      <c r="C69" s="162"/>
      <c r="D69" s="162"/>
      <c r="E69" s="56"/>
      <c r="F69" s="163"/>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56"/>
      <c r="BC69" s="56"/>
      <c r="BD69" s="56"/>
    </row>
    <row r="70" ht="16.5" customHeight="1">
      <c r="A70" s="162"/>
      <c r="B70" s="162"/>
      <c r="C70" s="162"/>
      <c r="D70" s="162"/>
      <c r="E70" s="56"/>
      <c r="F70" s="163"/>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56"/>
      <c r="BC70" s="56"/>
      <c r="BD70" s="56"/>
    </row>
    <row r="71" ht="16.5" customHeight="1">
      <c r="A71" s="162"/>
      <c r="B71" s="162"/>
      <c r="C71" s="162"/>
      <c r="D71" s="162"/>
      <c r="E71" s="56"/>
      <c r="F71" s="163"/>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56"/>
      <c r="BC71" s="56"/>
      <c r="BD71" s="56"/>
    </row>
    <row r="72" ht="16.5" customHeight="1">
      <c r="A72" s="162"/>
      <c r="B72" s="162"/>
      <c r="C72" s="162"/>
      <c r="D72" s="162"/>
      <c r="E72" s="56"/>
      <c r="F72" s="163"/>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56"/>
      <c r="BC72" s="56"/>
      <c r="BD72" s="56"/>
    </row>
    <row r="73" ht="16.5" customHeight="1">
      <c r="A73" s="162"/>
      <c r="B73" s="162"/>
      <c r="C73" s="162"/>
      <c r="D73" s="162"/>
      <c r="E73" s="56"/>
      <c r="F73" s="163"/>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56"/>
      <c r="BC73" s="56"/>
      <c r="BD73" s="56"/>
    </row>
    <row r="74" ht="16.5" customHeight="1">
      <c r="A74" s="162"/>
      <c r="B74" s="162"/>
      <c r="C74" s="162"/>
      <c r="D74" s="162"/>
      <c r="E74" s="56"/>
      <c r="F74" s="163"/>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56"/>
      <c r="BC74" s="56"/>
      <c r="BD74" s="56"/>
    </row>
    <row r="75" ht="16.5" customHeight="1">
      <c r="A75" s="162"/>
      <c r="B75" s="162"/>
      <c r="C75" s="162"/>
      <c r="D75" s="162"/>
      <c r="E75" s="56"/>
      <c r="F75" s="163"/>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56"/>
      <c r="BC75" s="56"/>
      <c r="BD75" s="56"/>
    </row>
    <row r="76" ht="16.5" customHeight="1">
      <c r="A76" s="162"/>
      <c r="B76" s="162"/>
      <c r="C76" s="162"/>
      <c r="D76" s="162"/>
      <c r="E76" s="56"/>
      <c r="F76" s="163"/>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56"/>
      <c r="BC76" s="56"/>
      <c r="BD76" s="56"/>
    </row>
    <row r="77" ht="16.5" customHeight="1">
      <c r="A77" s="162"/>
      <c r="B77" s="162"/>
      <c r="C77" s="162"/>
      <c r="D77" s="162"/>
      <c r="E77" s="56"/>
      <c r="F77" s="163"/>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56"/>
      <c r="BC77" s="56"/>
      <c r="BD77" s="56"/>
    </row>
    <row r="78" ht="16.5" customHeight="1">
      <c r="A78" s="162"/>
      <c r="B78" s="162"/>
      <c r="C78" s="162"/>
      <c r="D78" s="162"/>
      <c r="E78" s="56"/>
      <c r="F78" s="163"/>
      <c r="G78" s="56"/>
      <c r="H78" s="56"/>
      <c r="I78" s="56"/>
      <c r="J78" s="56"/>
      <c r="K78" s="56"/>
      <c r="L78" s="56"/>
      <c r="M78" s="56"/>
      <c r="N78" s="56"/>
      <c r="O78" s="56"/>
      <c r="P78" s="56"/>
      <c r="Q78" s="56"/>
      <c r="R78" s="56"/>
      <c r="S78" s="56"/>
      <c r="T78" s="56"/>
      <c r="U78" s="56"/>
      <c r="V78" s="56"/>
      <c r="W78" s="56"/>
      <c r="X78" s="56"/>
      <c r="Y78" s="56"/>
      <c r="Z78" s="56"/>
      <c r="AA78" s="56"/>
      <c r="AB78" s="56"/>
      <c r="AC78" s="56"/>
      <c r="AD78" s="56"/>
      <c r="AE78" s="56"/>
      <c r="AF78" s="56"/>
      <c r="AG78" s="56"/>
      <c r="AH78" s="56"/>
      <c r="AI78" s="56"/>
      <c r="AJ78" s="56"/>
      <c r="AK78" s="56"/>
      <c r="AL78" s="56"/>
      <c r="AM78" s="56"/>
      <c r="AN78" s="56"/>
      <c r="AO78" s="56"/>
      <c r="AP78" s="56"/>
      <c r="AQ78" s="56"/>
      <c r="AR78" s="56"/>
      <c r="AS78" s="56"/>
      <c r="AT78" s="56"/>
      <c r="AU78" s="56"/>
      <c r="AV78" s="56"/>
      <c r="AW78" s="56"/>
      <c r="AX78" s="56"/>
      <c r="AY78" s="56"/>
      <c r="AZ78" s="56"/>
      <c r="BA78" s="56"/>
      <c r="BB78" s="56"/>
      <c r="BC78" s="56"/>
      <c r="BD78" s="56"/>
    </row>
    <row r="79" ht="16.5" customHeight="1">
      <c r="A79" s="162"/>
      <c r="B79" s="162"/>
      <c r="C79" s="162"/>
      <c r="D79" s="162"/>
      <c r="E79" s="56"/>
      <c r="F79" s="163"/>
      <c r="G79" s="56"/>
      <c r="H79" s="56"/>
      <c r="I79" s="56"/>
      <c r="J79" s="56"/>
      <c r="K79" s="56"/>
      <c r="L79" s="56"/>
      <c r="M79" s="56"/>
      <c r="N79" s="56"/>
      <c r="O79" s="56"/>
      <c r="P79" s="56"/>
      <c r="Q79" s="56"/>
      <c r="R79" s="56"/>
      <c r="S79" s="56"/>
      <c r="T79" s="56"/>
      <c r="U79" s="56"/>
      <c r="V79" s="56"/>
      <c r="W79" s="56"/>
      <c r="X79" s="56"/>
      <c r="Y79" s="56"/>
      <c r="Z79" s="56"/>
      <c r="AA79" s="56"/>
      <c r="AB79" s="56"/>
      <c r="AC79" s="56"/>
      <c r="AD79" s="56"/>
      <c r="AE79" s="56"/>
      <c r="AF79" s="56"/>
      <c r="AG79" s="56"/>
      <c r="AH79" s="56"/>
      <c r="AI79" s="56"/>
      <c r="AJ79" s="56"/>
      <c r="AK79" s="56"/>
      <c r="AL79" s="56"/>
      <c r="AM79" s="56"/>
      <c r="AN79" s="56"/>
      <c r="AO79" s="56"/>
      <c r="AP79" s="56"/>
      <c r="AQ79" s="56"/>
      <c r="AR79" s="56"/>
      <c r="AS79" s="56"/>
      <c r="AT79" s="56"/>
      <c r="AU79" s="56"/>
      <c r="AV79" s="56"/>
      <c r="AW79" s="56"/>
      <c r="AX79" s="56"/>
      <c r="AY79" s="56"/>
      <c r="AZ79" s="56"/>
      <c r="BA79" s="56"/>
      <c r="BB79" s="56"/>
      <c r="BC79" s="56"/>
      <c r="BD79" s="56"/>
    </row>
    <row r="80" ht="16.5" customHeight="1">
      <c r="A80" s="162"/>
      <c r="B80" s="162"/>
      <c r="C80" s="162"/>
      <c r="D80" s="162"/>
      <c r="E80" s="56"/>
      <c r="F80" s="163"/>
      <c r="G80" s="56"/>
      <c r="H80" s="56"/>
      <c r="I80" s="56"/>
      <c r="J80" s="56"/>
      <c r="K80" s="56"/>
      <c r="L80" s="56"/>
      <c r="M80" s="56"/>
      <c r="N80" s="56"/>
      <c r="O80" s="56"/>
      <c r="P80" s="56"/>
      <c r="Q80" s="56"/>
      <c r="R80" s="56"/>
      <c r="S80" s="56"/>
      <c r="T80" s="56"/>
      <c r="U80" s="56"/>
      <c r="V80" s="56"/>
      <c r="W80" s="56"/>
      <c r="X80" s="56"/>
      <c r="Y80" s="56"/>
      <c r="Z80" s="56"/>
      <c r="AA80" s="56"/>
      <c r="AB80" s="56"/>
      <c r="AC80" s="56"/>
      <c r="AD80" s="56"/>
      <c r="AE80" s="56"/>
      <c r="AF80" s="56"/>
      <c r="AG80" s="56"/>
      <c r="AH80" s="56"/>
      <c r="AI80" s="56"/>
      <c r="AJ80" s="56"/>
      <c r="AK80" s="56"/>
      <c r="AL80" s="56"/>
      <c r="AM80" s="56"/>
      <c r="AN80" s="56"/>
      <c r="AO80" s="56"/>
      <c r="AP80" s="56"/>
      <c r="AQ80" s="56"/>
      <c r="AR80" s="56"/>
      <c r="AS80" s="56"/>
      <c r="AT80" s="56"/>
      <c r="AU80" s="56"/>
      <c r="AV80" s="56"/>
      <c r="AW80" s="56"/>
      <c r="AX80" s="56"/>
      <c r="AY80" s="56"/>
      <c r="AZ80" s="56"/>
      <c r="BA80" s="56"/>
      <c r="BB80" s="56"/>
      <c r="BC80" s="56"/>
      <c r="BD80" s="56"/>
    </row>
    <row r="81" ht="16.5" customHeight="1">
      <c r="A81" s="162"/>
      <c r="B81" s="162"/>
      <c r="C81" s="162"/>
      <c r="D81" s="162"/>
      <c r="E81" s="56"/>
      <c r="F81" s="163"/>
      <c r="G81" s="56"/>
      <c r="H81" s="56"/>
      <c r="I81" s="56"/>
      <c r="J81" s="56"/>
      <c r="K81" s="56"/>
      <c r="L81" s="56"/>
      <c r="M81" s="56"/>
      <c r="N81" s="56"/>
      <c r="O81" s="56"/>
      <c r="P81" s="56"/>
      <c r="Q81" s="56"/>
      <c r="R81" s="56"/>
      <c r="S81" s="56"/>
      <c r="T81" s="56"/>
      <c r="U81" s="56"/>
      <c r="V81" s="56"/>
      <c r="W81" s="56"/>
      <c r="X81" s="56"/>
      <c r="Y81" s="56"/>
      <c r="Z81" s="56"/>
      <c r="AA81" s="56"/>
      <c r="AB81" s="56"/>
      <c r="AC81" s="56"/>
      <c r="AD81" s="56"/>
      <c r="AE81" s="56"/>
      <c r="AF81" s="56"/>
      <c r="AG81" s="56"/>
      <c r="AH81" s="56"/>
      <c r="AI81" s="56"/>
      <c r="AJ81" s="56"/>
      <c r="AK81" s="56"/>
      <c r="AL81" s="56"/>
      <c r="AM81" s="56"/>
      <c r="AN81" s="56"/>
      <c r="AO81" s="56"/>
      <c r="AP81" s="56"/>
      <c r="AQ81" s="56"/>
      <c r="AR81" s="56"/>
      <c r="AS81" s="56"/>
      <c r="AT81" s="56"/>
      <c r="AU81" s="56"/>
      <c r="AV81" s="56"/>
      <c r="AW81" s="56"/>
      <c r="AX81" s="56"/>
      <c r="AY81" s="56"/>
      <c r="AZ81" s="56"/>
      <c r="BA81" s="56"/>
      <c r="BB81" s="56"/>
      <c r="BC81" s="56"/>
      <c r="BD81" s="56"/>
    </row>
    <row r="82" ht="16.5" customHeight="1">
      <c r="A82" s="162"/>
      <c r="B82" s="162"/>
      <c r="C82" s="162"/>
      <c r="D82" s="162"/>
      <c r="E82" s="56"/>
      <c r="F82" s="163"/>
      <c r="G82" s="56"/>
      <c r="H82" s="56"/>
      <c r="I82" s="56"/>
      <c r="J82" s="56"/>
      <c r="K82" s="56"/>
      <c r="L82" s="56"/>
      <c r="M82" s="56"/>
      <c r="N82" s="56"/>
      <c r="O82" s="56"/>
      <c r="P82" s="56"/>
      <c r="Q82" s="56"/>
      <c r="R82" s="56"/>
      <c r="S82" s="56"/>
      <c r="T82" s="56"/>
      <c r="U82" s="56"/>
      <c r="V82" s="56"/>
      <c r="W82" s="56"/>
      <c r="X82" s="56"/>
      <c r="Y82" s="56"/>
      <c r="Z82" s="56"/>
      <c r="AA82" s="56"/>
      <c r="AB82" s="56"/>
      <c r="AC82" s="56"/>
      <c r="AD82" s="56"/>
      <c r="AE82" s="56"/>
      <c r="AF82" s="56"/>
      <c r="AG82" s="56"/>
      <c r="AH82" s="56"/>
      <c r="AI82" s="56"/>
      <c r="AJ82" s="56"/>
      <c r="AK82" s="56"/>
      <c r="AL82" s="56"/>
      <c r="AM82" s="56"/>
      <c r="AN82" s="56"/>
      <c r="AO82" s="56"/>
      <c r="AP82" s="56"/>
      <c r="AQ82" s="56"/>
      <c r="AR82" s="56"/>
      <c r="AS82" s="56"/>
      <c r="AT82" s="56"/>
      <c r="AU82" s="56"/>
      <c r="AV82" s="56"/>
      <c r="AW82" s="56"/>
      <c r="AX82" s="56"/>
      <c r="AY82" s="56"/>
      <c r="AZ82" s="56"/>
      <c r="BA82" s="56"/>
      <c r="BB82" s="56"/>
      <c r="BC82" s="56"/>
      <c r="BD82" s="56"/>
    </row>
    <row r="83" ht="16.5" customHeight="1">
      <c r="A83" s="162"/>
      <c r="B83" s="162"/>
      <c r="C83" s="162"/>
      <c r="D83" s="162"/>
      <c r="E83" s="56"/>
      <c r="F83" s="163"/>
      <c r="G83" s="56"/>
      <c r="H83" s="56"/>
      <c r="I83" s="56"/>
      <c r="J83" s="56"/>
      <c r="K83" s="56"/>
      <c r="L83" s="56"/>
      <c r="M83" s="56"/>
      <c r="N83" s="56"/>
      <c r="O83" s="56"/>
      <c r="P83" s="56"/>
      <c r="Q83" s="56"/>
      <c r="R83" s="56"/>
      <c r="S83" s="56"/>
      <c r="T83" s="56"/>
      <c r="U83" s="56"/>
      <c r="V83" s="56"/>
      <c r="W83" s="56"/>
      <c r="X83" s="56"/>
      <c r="Y83" s="56"/>
      <c r="Z83" s="56"/>
      <c r="AA83" s="56"/>
      <c r="AB83" s="56"/>
      <c r="AC83" s="56"/>
      <c r="AD83" s="56"/>
      <c r="AE83" s="56"/>
      <c r="AF83" s="56"/>
      <c r="AG83" s="56"/>
      <c r="AH83" s="56"/>
      <c r="AI83" s="56"/>
      <c r="AJ83" s="56"/>
      <c r="AK83" s="56"/>
      <c r="AL83" s="56"/>
      <c r="AM83" s="56"/>
      <c r="AN83" s="56"/>
      <c r="AO83" s="56"/>
      <c r="AP83" s="56"/>
      <c r="AQ83" s="56"/>
      <c r="AR83" s="56"/>
      <c r="AS83" s="56"/>
      <c r="AT83" s="56"/>
      <c r="AU83" s="56"/>
      <c r="AV83" s="56"/>
      <c r="AW83" s="56"/>
      <c r="AX83" s="56"/>
      <c r="AY83" s="56"/>
      <c r="AZ83" s="56"/>
      <c r="BA83" s="56"/>
      <c r="BB83" s="56"/>
      <c r="BC83" s="56"/>
      <c r="BD83" s="56"/>
    </row>
    <row r="84" ht="16.5" customHeight="1">
      <c r="A84" s="162"/>
      <c r="B84" s="162"/>
      <c r="C84" s="162"/>
      <c r="D84" s="162"/>
      <c r="E84" s="56"/>
      <c r="F84" s="163"/>
      <c r="G84" s="56"/>
      <c r="H84" s="56"/>
      <c r="I84" s="56"/>
      <c r="J84" s="56"/>
      <c r="K84" s="56"/>
      <c r="L84" s="56"/>
      <c r="M84" s="56"/>
      <c r="N84" s="56"/>
      <c r="O84" s="56"/>
      <c r="P84" s="56"/>
      <c r="Q84" s="56"/>
      <c r="R84" s="56"/>
      <c r="S84" s="56"/>
      <c r="T84" s="56"/>
      <c r="U84" s="56"/>
      <c r="V84" s="56"/>
      <c r="W84" s="56"/>
      <c r="X84" s="56"/>
      <c r="Y84" s="56"/>
      <c r="Z84" s="56"/>
      <c r="AA84" s="56"/>
      <c r="AB84" s="56"/>
      <c r="AC84" s="56"/>
      <c r="AD84" s="56"/>
      <c r="AE84" s="56"/>
      <c r="AF84" s="56"/>
      <c r="AG84" s="56"/>
      <c r="AH84" s="56"/>
      <c r="AI84" s="56"/>
      <c r="AJ84" s="56"/>
      <c r="AK84" s="56"/>
      <c r="AL84" s="56"/>
      <c r="AM84" s="56"/>
      <c r="AN84" s="56"/>
      <c r="AO84" s="56"/>
      <c r="AP84" s="56"/>
      <c r="AQ84" s="56"/>
      <c r="AR84" s="56"/>
      <c r="AS84" s="56"/>
      <c r="AT84" s="56"/>
      <c r="AU84" s="56"/>
      <c r="AV84" s="56"/>
      <c r="AW84" s="56"/>
      <c r="AX84" s="56"/>
      <c r="AY84" s="56"/>
      <c r="AZ84" s="56"/>
      <c r="BA84" s="56"/>
      <c r="BB84" s="56"/>
      <c r="BC84" s="56"/>
      <c r="BD84" s="56"/>
    </row>
    <row r="85" ht="16.5" customHeight="1">
      <c r="A85" s="162"/>
      <c r="B85" s="162"/>
      <c r="C85" s="162"/>
      <c r="D85" s="162"/>
      <c r="E85" s="56"/>
      <c r="F85" s="163"/>
      <c r="G85" s="56"/>
      <c r="H85" s="56"/>
      <c r="I85" s="56"/>
      <c r="J85" s="56"/>
      <c r="K85" s="56"/>
      <c r="L85" s="56"/>
      <c r="M85" s="56"/>
      <c r="N85" s="56"/>
      <c r="O85" s="56"/>
      <c r="P85" s="56"/>
      <c r="Q85" s="56"/>
      <c r="R85" s="56"/>
      <c r="S85" s="56"/>
      <c r="T85" s="56"/>
      <c r="U85" s="56"/>
      <c r="V85" s="56"/>
      <c r="W85" s="56"/>
      <c r="X85" s="56"/>
      <c r="Y85" s="56"/>
      <c r="Z85" s="56"/>
      <c r="AA85" s="56"/>
      <c r="AB85" s="56"/>
      <c r="AC85" s="56"/>
      <c r="AD85" s="56"/>
      <c r="AE85" s="56"/>
      <c r="AF85" s="56"/>
      <c r="AG85" s="56"/>
      <c r="AH85" s="56"/>
      <c r="AI85" s="56"/>
      <c r="AJ85" s="56"/>
      <c r="AK85" s="56"/>
      <c r="AL85" s="56"/>
      <c r="AM85" s="56"/>
      <c r="AN85" s="56"/>
      <c r="AO85" s="56"/>
      <c r="AP85" s="56"/>
      <c r="AQ85" s="56"/>
      <c r="AR85" s="56"/>
      <c r="AS85" s="56"/>
      <c r="AT85" s="56"/>
      <c r="AU85" s="56"/>
      <c r="AV85" s="56"/>
      <c r="AW85" s="56"/>
      <c r="AX85" s="56"/>
      <c r="AY85" s="56"/>
      <c r="AZ85" s="56"/>
      <c r="BA85" s="56"/>
      <c r="BB85" s="56"/>
      <c r="BC85" s="56"/>
      <c r="BD85" s="56"/>
    </row>
    <row r="86" ht="16.5" customHeight="1">
      <c r="A86" s="162"/>
      <c r="B86" s="162"/>
      <c r="C86" s="162"/>
      <c r="D86" s="162"/>
      <c r="E86" s="56"/>
      <c r="F86" s="163"/>
      <c r="G86" s="56"/>
      <c r="H86" s="56"/>
      <c r="I86" s="56"/>
      <c r="J86" s="56"/>
      <c r="K86" s="56"/>
      <c r="L86" s="56"/>
      <c r="M86" s="56"/>
      <c r="N86" s="56"/>
      <c r="O86" s="56"/>
      <c r="P86" s="56"/>
      <c r="Q86" s="56"/>
      <c r="R86" s="56"/>
      <c r="S86" s="56"/>
      <c r="T86" s="56"/>
      <c r="U86" s="56"/>
      <c r="V86" s="56"/>
      <c r="W86" s="56"/>
      <c r="X86" s="56"/>
      <c r="Y86" s="56"/>
      <c r="Z86" s="56"/>
      <c r="AA86" s="56"/>
      <c r="AB86" s="56"/>
      <c r="AC86" s="56"/>
      <c r="AD86" s="56"/>
      <c r="AE86" s="56"/>
      <c r="AF86" s="56"/>
      <c r="AG86" s="56"/>
      <c r="AH86" s="56"/>
      <c r="AI86" s="56"/>
      <c r="AJ86" s="56"/>
      <c r="AK86" s="56"/>
      <c r="AL86" s="56"/>
      <c r="AM86" s="56"/>
      <c r="AN86" s="56"/>
      <c r="AO86" s="56"/>
      <c r="AP86" s="56"/>
      <c r="AQ86" s="56"/>
      <c r="AR86" s="56"/>
      <c r="AS86" s="56"/>
      <c r="AT86" s="56"/>
      <c r="AU86" s="56"/>
      <c r="AV86" s="56"/>
      <c r="AW86" s="56"/>
      <c r="AX86" s="56"/>
      <c r="AY86" s="56"/>
      <c r="AZ86" s="56"/>
      <c r="BA86" s="56"/>
      <c r="BB86" s="56"/>
      <c r="BC86" s="56"/>
      <c r="BD86" s="56"/>
    </row>
    <row r="87" ht="16.5" customHeight="1">
      <c r="A87" s="162"/>
      <c r="B87" s="162"/>
      <c r="C87" s="162"/>
      <c r="D87" s="162"/>
      <c r="E87" s="56"/>
      <c r="F87" s="163"/>
      <c r="G87" s="56"/>
      <c r="H87" s="56"/>
      <c r="I87" s="56"/>
      <c r="J87" s="56"/>
      <c r="K87" s="56"/>
      <c r="L87" s="56"/>
      <c r="M87" s="56"/>
      <c r="N87" s="56"/>
      <c r="O87" s="56"/>
      <c r="P87" s="56"/>
      <c r="Q87" s="56"/>
      <c r="R87" s="56"/>
      <c r="S87" s="56"/>
      <c r="T87" s="56"/>
      <c r="U87" s="56"/>
      <c r="V87" s="56"/>
      <c r="W87" s="56"/>
      <c r="X87" s="56"/>
      <c r="Y87" s="56"/>
      <c r="Z87" s="56"/>
      <c r="AA87" s="56"/>
      <c r="AB87" s="56"/>
      <c r="AC87" s="56"/>
      <c r="AD87" s="56"/>
      <c r="AE87" s="56"/>
      <c r="AF87" s="56"/>
      <c r="AG87" s="56"/>
      <c r="AH87" s="56"/>
      <c r="AI87" s="56"/>
      <c r="AJ87" s="56"/>
      <c r="AK87" s="56"/>
      <c r="AL87" s="56"/>
      <c r="AM87" s="56"/>
      <c r="AN87" s="56"/>
      <c r="AO87" s="56"/>
      <c r="AP87" s="56"/>
      <c r="AQ87" s="56"/>
      <c r="AR87" s="56"/>
      <c r="AS87" s="56"/>
      <c r="AT87" s="56"/>
      <c r="AU87" s="56"/>
      <c r="AV87" s="56"/>
      <c r="AW87" s="56"/>
      <c r="AX87" s="56"/>
      <c r="AY87" s="56"/>
      <c r="AZ87" s="56"/>
      <c r="BA87" s="56"/>
      <c r="BB87" s="56"/>
      <c r="BC87" s="56"/>
      <c r="BD87" s="56"/>
    </row>
    <row r="88" ht="16.5" customHeight="1">
      <c r="A88" s="162"/>
      <c r="B88" s="162"/>
      <c r="C88" s="162"/>
      <c r="D88" s="162"/>
      <c r="E88" s="56"/>
      <c r="F88" s="163"/>
      <c r="G88" s="56"/>
      <c r="H88" s="56"/>
      <c r="I88" s="56"/>
      <c r="J88" s="56"/>
      <c r="K88" s="56"/>
      <c r="L88" s="56"/>
      <c r="M88" s="56"/>
      <c r="N88" s="56"/>
      <c r="O88" s="56"/>
      <c r="P88" s="56"/>
      <c r="Q88" s="56"/>
      <c r="R88" s="56"/>
      <c r="S88" s="56"/>
      <c r="T88" s="56"/>
      <c r="U88" s="56"/>
      <c r="V88" s="56"/>
      <c r="W88" s="56"/>
      <c r="X88" s="56"/>
      <c r="Y88" s="56"/>
      <c r="Z88" s="56"/>
      <c r="AA88" s="56"/>
      <c r="AB88" s="56"/>
      <c r="AC88" s="56"/>
      <c r="AD88" s="56"/>
      <c r="AE88" s="56"/>
      <c r="AF88" s="56"/>
      <c r="AG88" s="56"/>
      <c r="AH88" s="56"/>
      <c r="AI88" s="56"/>
      <c r="AJ88" s="56"/>
      <c r="AK88" s="56"/>
      <c r="AL88" s="56"/>
      <c r="AM88" s="56"/>
      <c r="AN88" s="56"/>
      <c r="AO88" s="56"/>
      <c r="AP88" s="56"/>
      <c r="AQ88" s="56"/>
      <c r="AR88" s="56"/>
      <c r="AS88" s="56"/>
      <c r="AT88" s="56"/>
      <c r="AU88" s="56"/>
      <c r="AV88" s="56"/>
      <c r="AW88" s="56"/>
      <c r="AX88" s="56"/>
      <c r="AY88" s="56"/>
      <c r="AZ88" s="56"/>
      <c r="BA88" s="56"/>
      <c r="BB88" s="56"/>
      <c r="BC88" s="56"/>
      <c r="BD88" s="56"/>
    </row>
    <row r="89" ht="16.5" customHeight="1">
      <c r="A89" s="162"/>
      <c r="B89" s="162"/>
      <c r="C89" s="162"/>
      <c r="D89" s="162"/>
      <c r="E89" s="56"/>
      <c r="F89" s="163"/>
      <c r="G89" s="56"/>
      <c r="H89" s="56"/>
      <c r="I89" s="56"/>
      <c r="J89" s="56"/>
      <c r="K89" s="56"/>
      <c r="L89" s="56"/>
      <c r="M89" s="56"/>
      <c r="N89" s="56"/>
      <c r="O89" s="56"/>
      <c r="P89" s="56"/>
      <c r="Q89" s="56"/>
      <c r="R89" s="56"/>
      <c r="S89" s="56"/>
      <c r="T89" s="56"/>
      <c r="U89" s="56"/>
      <c r="V89" s="56"/>
      <c r="W89" s="56"/>
      <c r="X89" s="56"/>
      <c r="Y89" s="56"/>
      <c r="Z89" s="56"/>
      <c r="AA89" s="56"/>
      <c r="AB89" s="56"/>
      <c r="AC89" s="56"/>
      <c r="AD89" s="56"/>
      <c r="AE89" s="56"/>
      <c r="AF89" s="56"/>
      <c r="AG89" s="56"/>
      <c r="AH89" s="56"/>
      <c r="AI89" s="56"/>
      <c r="AJ89" s="56"/>
      <c r="AK89" s="56"/>
      <c r="AL89" s="56"/>
      <c r="AM89" s="56"/>
      <c r="AN89" s="56"/>
      <c r="AO89" s="56"/>
      <c r="AP89" s="56"/>
      <c r="AQ89" s="56"/>
      <c r="AR89" s="56"/>
      <c r="AS89" s="56"/>
      <c r="AT89" s="56"/>
      <c r="AU89" s="56"/>
      <c r="AV89" s="56"/>
      <c r="AW89" s="56"/>
      <c r="AX89" s="56"/>
      <c r="AY89" s="56"/>
      <c r="AZ89" s="56"/>
      <c r="BA89" s="56"/>
      <c r="BB89" s="56"/>
      <c r="BC89" s="56"/>
      <c r="BD89" s="56"/>
    </row>
    <row r="90" ht="16.5" customHeight="1">
      <c r="A90" s="162"/>
      <c r="B90" s="162"/>
      <c r="C90" s="162"/>
      <c r="D90" s="162"/>
      <c r="E90" s="56"/>
      <c r="F90" s="163"/>
      <c r="G90" s="56"/>
      <c r="H90" s="56"/>
      <c r="I90" s="56"/>
      <c r="J90" s="56"/>
      <c r="K90" s="56"/>
      <c r="L90" s="56"/>
      <c r="M90" s="56"/>
      <c r="N90" s="56"/>
      <c r="O90" s="56"/>
      <c r="P90" s="56"/>
      <c r="Q90" s="56"/>
      <c r="R90" s="56"/>
      <c r="S90" s="56"/>
      <c r="T90" s="56"/>
      <c r="U90" s="56"/>
      <c r="V90" s="56"/>
      <c r="W90" s="56"/>
      <c r="X90" s="56"/>
      <c r="Y90" s="56"/>
      <c r="Z90" s="56"/>
      <c r="AA90" s="56"/>
      <c r="AB90" s="56"/>
      <c r="AC90" s="56"/>
      <c r="AD90" s="56"/>
      <c r="AE90" s="56"/>
      <c r="AF90" s="56"/>
      <c r="AG90" s="56"/>
      <c r="AH90" s="56"/>
      <c r="AI90" s="56"/>
      <c r="AJ90" s="56"/>
      <c r="AK90" s="56"/>
      <c r="AL90" s="56"/>
      <c r="AM90" s="56"/>
      <c r="AN90" s="56"/>
      <c r="AO90" s="56"/>
      <c r="AP90" s="56"/>
      <c r="AQ90" s="56"/>
      <c r="AR90" s="56"/>
      <c r="AS90" s="56"/>
      <c r="AT90" s="56"/>
      <c r="AU90" s="56"/>
      <c r="AV90" s="56"/>
      <c r="AW90" s="56"/>
      <c r="AX90" s="56"/>
      <c r="AY90" s="56"/>
      <c r="AZ90" s="56"/>
      <c r="BA90" s="56"/>
      <c r="BB90" s="56"/>
      <c r="BC90" s="56"/>
      <c r="BD90" s="56"/>
    </row>
    <row r="91" ht="16.5" customHeight="1">
      <c r="A91" s="162"/>
      <c r="B91" s="162"/>
      <c r="C91" s="162"/>
      <c r="D91" s="162"/>
      <c r="E91" s="56"/>
      <c r="F91" s="163"/>
      <c r="G91" s="56"/>
      <c r="H91" s="56"/>
      <c r="I91" s="56"/>
      <c r="J91" s="56"/>
      <c r="K91" s="56"/>
      <c r="L91" s="56"/>
      <c r="M91" s="56"/>
      <c r="N91" s="56"/>
      <c r="O91" s="56"/>
      <c r="P91" s="56"/>
      <c r="Q91" s="56"/>
      <c r="R91" s="56"/>
      <c r="S91" s="56"/>
      <c r="T91" s="56"/>
      <c r="U91" s="56"/>
      <c r="V91" s="56"/>
      <c r="W91" s="56"/>
      <c r="X91" s="56"/>
      <c r="Y91" s="56"/>
      <c r="Z91" s="56"/>
      <c r="AA91" s="56"/>
      <c r="AB91" s="56"/>
      <c r="AC91" s="56"/>
      <c r="AD91" s="56"/>
      <c r="AE91" s="56"/>
      <c r="AF91" s="56"/>
      <c r="AG91" s="56"/>
      <c r="AH91" s="56"/>
      <c r="AI91" s="56"/>
      <c r="AJ91" s="56"/>
      <c r="AK91" s="56"/>
      <c r="AL91" s="56"/>
      <c r="AM91" s="56"/>
      <c r="AN91" s="56"/>
      <c r="AO91" s="56"/>
      <c r="AP91" s="56"/>
      <c r="AQ91" s="56"/>
      <c r="AR91" s="56"/>
      <c r="AS91" s="56"/>
      <c r="AT91" s="56"/>
      <c r="AU91" s="56"/>
      <c r="AV91" s="56"/>
      <c r="AW91" s="56"/>
      <c r="AX91" s="56"/>
      <c r="AY91" s="56"/>
      <c r="AZ91" s="56"/>
      <c r="BA91" s="56"/>
      <c r="BB91" s="56"/>
      <c r="BC91" s="56"/>
      <c r="BD91" s="56"/>
    </row>
    <row r="92" ht="16.5" customHeight="1">
      <c r="A92" s="162"/>
      <c r="B92" s="162"/>
      <c r="C92" s="162"/>
      <c r="D92" s="162"/>
      <c r="E92" s="56"/>
      <c r="F92" s="163"/>
      <c r="G92" s="56"/>
      <c r="H92" s="56"/>
      <c r="I92" s="56"/>
      <c r="J92" s="56"/>
      <c r="K92" s="56"/>
      <c r="L92" s="56"/>
      <c r="M92" s="56"/>
      <c r="N92" s="56"/>
      <c r="O92" s="56"/>
      <c r="P92" s="56"/>
      <c r="Q92" s="56"/>
      <c r="R92" s="56"/>
      <c r="S92" s="56"/>
      <c r="T92" s="56"/>
      <c r="U92" s="56"/>
      <c r="V92" s="56"/>
      <c r="W92" s="56"/>
      <c r="X92" s="56"/>
      <c r="Y92" s="56"/>
      <c r="Z92" s="56"/>
      <c r="AA92" s="56"/>
      <c r="AB92" s="56"/>
      <c r="AC92" s="56"/>
      <c r="AD92" s="56"/>
      <c r="AE92" s="56"/>
      <c r="AF92" s="56"/>
      <c r="AG92" s="56"/>
      <c r="AH92" s="56"/>
      <c r="AI92" s="56"/>
      <c r="AJ92" s="56"/>
      <c r="AK92" s="56"/>
      <c r="AL92" s="56"/>
      <c r="AM92" s="56"/>
      <c r="AN92" s="56"/>
      <c r="AO92" s="56"/>
      <c r="AP92" s="56"/>
      <c r="AQ92" s="56"/>
      <c r="AR92" s="56"/>
      <c r="AS92" s="56"/>
      <c r="AT92" s="56"/>
      <c r="AU92" s="56"/>
      <c r="AV92" s="56"/>
      <c r="AW92" s="56"/>
      <c r="AX92" s="56"/>
      <c r="AY92" s="56"/>
      <c r="AZ92" s="56"/>
      <c r="BA92" s="56"/>
      <c r="BB92" s="56"/>
      <c r="BC92" s="56"/>
      <c r="BD92" s="56"/>
    </row>
    <row r="93" ht="16.5" customHeight="1">
      <c r="A93" s="162"/>
      <c r="B93" s="162"/>
      <c r="C93" s="162"/>
      <c r="D93" s="162"/>
      <c r="E93" s="56"/>
      <c r="F93" s="163"/>
      <c r="G93" s="56"/>
      <c r="H93" s="56"/>
      <c r="I93" s="56"/>
      <c r="J93" s="56"/>
      <c r="K93" s="56"/>
      <c r="L93" s="56"/>
      <c r="M93" s="56"/>
      <c r="N93" s="56"/>
      <c r="O93" s="56"/>
      <c r="P93" s="56"/>
      <c r="Q93" s="56"/>
      <c r="R93" s="56"/>
      <c r="S93" s="56"/>
      <c r="T93" s="56"/>
      <c r="U93" s="56"/>
      <c r="V93" s="56"/>
      <c r="W93" s="56"/>
      <c r="X93" s="56"/>
      <c r="Y93" s="56"/>
      <c r="Z93" s="56"/>
      <c r="AA93" s="56"/>
      <c r="AB93" s="56"/>
      <c r="AC93" s="56"/>
      <c r="AD93" s="56"/>
      <c r="AE93" s="56"/>
      <c r="AF93" s="56"/>
      <c r="AG93" s="56"/>
      <c r="AH93" s="56"/>
      <c r="AI93" s="56"/>
      <c r="AJ93" s="56"/>
      <c r="AK93" s="56"/>
      <c r="AL93" s="56"/>
      <c r="AM93" s="56"/>
      <c r="AN93" s="56"/>
      <c r="AO93" s="56"/>
      <c r="AP93" s="56"/>
      <c r="AQ93" s="56"/>
      <c r="AR93" s="56"/>
      <c r="AS93" s="56"/>
      <c r="AT93" s="56"/>
      <c r="AU93" s="56"/>
      <c r="AV93" s="56"/>
      <c r="AW93" s="56"/>
      <c r="AX93" s="56"/>
      <c r="AY93" s="56"/>
      <c r="AZ93" s="56"/>
      <c r="BA93" s="56"/>
      <c r="BB93" s="56"/>
      <c r="BC93" s="56"/>
      <c r="BD93" s="56"/>
    </row>
    <row r="94" ht="16.5" customHeight="1">
      <c r="A94" s="162"/>
      <c r="B94" s="162"/>
      <c r="C94" s="162"/>
      <c r="D94" s="162"/>
      <c r="E94" s="56"/>
      <c r="F94" s="163"/>
      <c r="G94" s="56"/>
      <c r="H94" s="56"/>
      <c r="I94" s="56"/>
      <c r="J94" s="56"/>
      <c r="K94" s="56"/>
      <c r="L94" s="56"/>
      <c r="M94" s="56"/>
      <c r="N94" s="56"/>
      <c r="O94" s="56"/>
      <c r="P94" s="56"/>
      <c r="Q94" s="56"/>
      <c r="R94" s="56"/>
      <c r="S94" s="56"/>
      <c r="T94" s="56"/>
      <c r="U94" s="56"/>
      <c r="V94" s="56"/>
      <c r="W94" s="56"/>
      <c r="X94" s="56"/>
      <c r="Y94" s="56"/>
      <c r="Z94" s="56"/>
      <c r="AA94" s="56"/>
      <c r="AB94" s="56"/>
      <c r="AC94" s="56"/>
      <c r="AD94" s="56"/>
      <c r="AE94" s="56"/>
      <c r="AF94" s="56"/>
      <c r="AG94" s="56"/>
      <c r="AH94" s="56"/>
      <c r="AI94" s="56"/>
      <c r="AJ94" s="56"/>
      <c r="AK94" s="56"/>
      <c r="AL94" s="56"/>
      <c r="AM94" s="56"/>
      <c r="AN94" s="56"/>
      <c r="AO94" s="56"/>
      <c r="AP94" s="56"/>
      <c r="AQ94" s="56"/>
      <c r="AR94" s="56"/>
      <c r="AS94" s="56"/>
      <c r="AT94" s="56"/>
      <c r="AU94" s="56"/>
      <c r="AV94" s="56"/>
      <c r="AW94" s="56"/>
      <c r="AX94" s="56"/>
      <c r="AY94" s="56"/>
      <c r="AZ94" s="56"/>
      <c r="BA94" s="56"/>
      <c r="BB94" s="56"/>
      <c r="BC94" s="56"/>
      <c r="BD94" s="56"/>
    </row>
    <row r="95" ht="16.5" customHeight="1">
      <c r="A95" s="162"/>
      <c r="B95" s="162"/>
      <c r="C95" s="162"/>
      <c r="D95" s="162"/>
      <c r="E95" s="56"/>
      <c r="F95" s="163"/>
      <c r="G95" s="56"/>
      <c r="H95" s="56"/>
      <c r="I95" s="56"/>
      <c r="J95" s="56"/>
      <c r="K95" s="56"/>
      <c r="L95" s="56"/>
      <c r="M95" s="56"/>
      <c r="N95" s="56"/>
      <c r="O95" s="56"/>
      <c r="P95" s="56"/>
      <c r="Q95" s="56"/>
      <c r="R95" s="56"/>
      <c r="S95" s="56"/>
      <c r="T95" s="56"/>
      <c r="U95" s="56"/>
      <c r="V95" s="56"/>
      <c r="W95" s="56"/>
      <c r="X95" s="56"/>
      <c r="Y95" s="56"/>
      <c r="Z95" s="56"/>
      <c r="AA95" s="56"/>
      <c r="AB95" s="56"/>
      <c r="AC95" s="56"/>
      <c r="AD95" s="56"/>
      <c r="AE95" s="56"/>
      <c r="AF95" s="56"/>
      <c r="AG95" s="56"/>
      <c r="AH95" s="56"/>
      <c r="AI95" s="56"/>
      <c r="AJ95" s="56"/>
      <c r="AK95" s="56"/>
      <c r="AL95" s="56"/>
      <c r="AM95" s="56"/>
      <c r="AN95" s="56"/>
      <c r="AO95" s="56"/>
      <c r="AP95" s="56"/>
      <c r="AQ95" s="56"/>
      <c r="AR95" s="56"/>
      <c r="AS95" s="56"/>
      <c r="AT95" s="56"/>
      <c r="AU95" s="56"/>
      <c r="AV95" s="56"/>
      <c r="AW95" s="56"/>
      <c r="AX95" s="56"/>
      <c r="AY95" s="56"/>
      <c r="AZ95" s="56"/>
      <c r="BA95" s="56"/>
      <c r="BB95" s="56"/>
      <c r="BC95" s="56"/>
      <c r="BD95" s="56"/>
    </row>
    <row r="96" ht="16.5" customHeight="1">
      <c r="A96" s="162"/>
      <c r="B96" s="162"/>
      <c r="C96" s="162"/>
      <c r="D96" s="162"/>
      <c r="E96" s="56"/>
      <c r="F96" s="163"/>
      <c r="G96" s="56"/>
      <c r="H96" s="56"/>
      <c r="I96" s="56"/>
      <c r="J96" s="56"/>
      <c r="K96" s="56"/>
      <c r="L96" s="56"/>
      <c r="M96" s="56"/>
      <c r="N96" s="56"/>
      <c r="O96" s="56"/>
      <c r="P96" s="56"/>
      <c r="Q96" s="56"/>
      <c r="R96" s="56"/>
      <c r="S96" s="56"/>
      <c r="T96" s="56"/>
      <c r="U96" s="56"/>
      <c r="V96" s="56"/>
      <c r="W96" s="56"/>
      <c r="X96" s="56"/>
      <c r="Y96" s="56"/>
      <c r="Z96" s="56"/>
      <c r="AA96" s="56"/>
      <c r="AB96" s="56"/>
      <c r="AC96" s="56"/>
      <c r="AD96" s="56"/>
      <c r="AE96" s="56"/>
      <c r="AF96" s="56"/>
      <c r="AG96" s="56"/>
      <c r="AH96" s="56"/>
      <c r="AI96" s="56"/>
      <c r="AJ96" s="56"/>
      <c r="AK96" s="56"/>
      <c r="AL96" s="56"/>
      <c r="AM96" s="56"/>
      <c r="AN96" s="56"/>
      <c r="AO96" s="56"/>
      <c r="AP96" s="56"/>
      <c r="AQ96" s="56"/>
      <c r="AR96" s="56"/>
      <c r="AS96" s="56"/>
      <c r="AT96" s="56"/>
      <c r="AU96" s="56"/>
      <c r="AV96" s="56"/>
      <c r="AW96" s="56"/>
      <c r="AX96" s="56"/>
      <c r="AY96" s="56"/>
      <c r="AZ96" s="56"/>
      <c r="BA96" s="56"/>
      <c r="BB96" s="56"/>
      <c r="BC96" s="56"/>
      <c r="BD96" s="56"/>
    </row>
    <row r="97" ht="16.5" customHeight="1">
      <c r="A97" s="162"/>
      <c r="B97" s="162"/>
      <c r="C97" s="162"/>
      <c r="D97" s="162"/>
      <c r="E97" s="56"/>
      <c r="F97" s="163"/>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c r="AK97" s="56"/>
      <c r="AL97" s="56"/>
      <c r="AM97" s="56"/>
      <c r="AN97" s="56"/>
      <c r="AO97" s="56"/>
      <c r="AP97" s="56"/>
      <c r="AQ97" s="56"/>
      <c r="AR97" s="56"/>
      <c r="AS97" s="56"/>
      <c r="AT97" s="56"/>
      <c r="AU97" s="56"/>
      <c r="AV97" s="56"/>
      <c r="AW97" s="56"/>
      <c r="AX97" s="56"/>
      <c r="AY97" s="56"/>
      <c r="AZ97" s="56"/>
      <c r="BA97" s="56"/>
      <c r="BB97" s="56"/>
      <c r="BC97" s="56"/>
      <c r="BD97" s="56"/>
    </row>
    <row r="98" ht="16.5" customHeight="1">
      <c r="A98" s="162"/>
      <c r="B98" s="162"/>
      <c r="C98" s="162"/>
      <c r="D98" s="162"/>
      <c r="E98" s="56"/>
      <c r="F98" s="163"/>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c r="AK98" s="56"/>
      <c r="AL98" s="56"/>
      <c r="AM98" s="56"/>
      <c r="AN98" s="56"/>
      <c r="AO98" s="56"/>
      <c r="AP98" s="56"/>
      <c r="AQ98" s="56"/>
      <c r="AR98" s="56"/>
      <c r="AS98" s="56"/>
      <c r="AT98" s="56"/>
      <c r="AU98" s="56"/>
      <c r="AV98" s="56"/>
      <c r="AW98" s="56"/>
      <c r="AX98" s="56"/>
      <c r="AY98" s="56"/>
      <c r="AZ98" s="56"/>
      <c r="BA98" s="56"/>
      <c r="BB98" s="56"/>
      <c r="BC98" s="56"/>
      <c r="BD98" s="56"/>
    </row>
    <row r="99" ht="16.5" customHeight="1">
      <c r="A99" s="162"/>
      <c r="B99" s="162"/>
      <c r="C99" s="162"/>
      <c r="D99" s="162"/>
      <c r="E99" s="56"/>
      <c r="F99" s="163"/>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c r="AK99" s="56"/>
      <c r="AL99" s="56"/>
      <c r="AM99" s="56"/>
      <c r="AN99" s="56"/>
      <c r="AO99" s="56"/>
      <c r="AP99" s="56"/>
      <c r="AQ99" s="56"/>
      <c r="AR99" s="56"/>
      <c r="AS99" s="56"/>
      <c r="AT99" s="56"/>
      <c r="AU99" s="56"/>
      <c r="AV99" s="56"/>
      <c r="AW99" s="56"/>
      <c r="AX99" s="56"/>
      <c r="AY99" s="56"/>
      <c r="AZ99" s="56"/>
      <c r="BA99" s="56"/>
      <c r="BB99" s="56"/>
      <c r="BC99" s="56"/>
      <c r="BD99" s="56"/>
    </row>
    <row r="100" ht="16.5" customHeight="1">
      <c r="A100" s="162"/>
      <c r="B100" s="162"/>
      <c r="C100" s="162"/>
      <c r="D100" s="162"/>
      <c r="E100" s="56"/>
      <c r="F100" s="163"/>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c r="AK100" s="56"/>
      <c r="AL100" s="56"/>
      <c r="AM100" s="56"/>
      <c r="AN100" s="56"/>
      <c r="AO100" s="56"/>
      <c r="AP100" s="56"/>
      <c r="AQ100" s="56"/>
      <c r="AR100" s="56"/>
      <c r="AS100" s="56"/>
      <c r="AT100" s="56"/>
      <c r="AU100" s="56"/>
      <c r="AV100" s="56"/>
      <c r="AW100" s="56"/>
      <c r="AX100" s="56"/>
      <c r="AY100" s="56"/>
      <c r="AZ100" s="56"/>
      <c r="BA100" s="56"/>
      <c r="BB100" s="56"/>
      <c r="BC100" s="56"/>
      <c r="BD100" s="56"/>
    </row>
    <row r="101" ht="16.5" customHeight="1">
      <c r="A101" s="162"/>
      <c r="B101" s="162"/>
      <c r="C101" s="162"/>
      <c r="D101" s="162"/>
      <c r="E101" s="56"/>
      <c r="F101" s="163"/>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c r="AK101" s="56"/>
      <c r="AL101" s="56"/>
      <c r="AM101" s="56"/>
      <c r="AN101" s="56"/>
      <c r="AO101" s="56"/>
      <c r="AP101" s="56"/>
      <c r="AQ101" s="56"/>
      <c r="AR101" s="56"/>
      <c r="AS101" s="56"/>
      <c r="AT101" s="56"/>
      <c r="AU101" s="56"/>
      <c r="AV101" s="56"/>
      <c r="AW101" s="56"/>
      <c r="AX101" s="56"/>
      <c r="AY101" s="56"/>
      <c r="AZ101" s="56"/>
      <c r="BA101" s="56"/>
      <c r="BB101" s="56"/>
      <c r="BC101" s="56"/>
      <c r="BD101" s="56"/>
    </row>
    <row r="102" ht="16.5" customHeight="1">
      <c r="A102" s="162"/>
      <c r="B102" s="162"/>
      <c r="C102" s="162"/>
      <c r="D102" s="162"/>
      <c r="E102" s="56"/>
      <c r="F102" s="163"/>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c r="AK102" s="56"/>
      <c r="AL102" s="56"/>
      <c r="AM102" s="56"/>
      <c r="AN102" s="56"/>
      <c r="AO102" s="56"/>
      <c r="AP102" s="56"/>
      <c r="AQ102" s="56"/>
      <c r="AR102" s="56"/>
      <c r="AS102" s="56"/>
      <c r="AT102" s="56"/>
      <c r="AU102" s="56"/>
      <c r="AV102" s="56"/>
      <c r="AW102" s="56"/>
      <c r="AX102" s="56"/>
      <c r="AY102" s="56"/>
      <c r="AZ102" s="56"/>
      <c r="BA102" s="56"/>
      <c r="BB102" s="56"/>
      <c r="BC102" s="56"/>
      <c r="BD102" s="56"/>
    </row>
    <row r="103" ht="16.5" customHeight="1">
      <c r="A103" s="162"/>
      <c r="B103" s="162"/>
      <c r="C103" s="162"/>
      <c r="D103" s="162"/>
      <c r="E103" s="56"/>
      <c r="F103" s="163"/>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c r="AK103" s="56"/>
      <c r="AL103" s="56"/>
      <c r="AM103" s="56"/>
      <c r="AN103" s="56"/>
      <c r="AO103" s="56"/>
      <c r="AP103" s="56"/>
      <c r="AQ103" s="56"/>
      <c r="AR103" s="56"/>
      <c r="AS103" s="56"/>
      <c r="AT103" s="56"/>
      <c r="AU103" s="56"/>
      <c r="AV103" s="56"/>
      <c r="AW103" s="56"/>
      <c r="AX103" s="56"/>
      <c r="AY103" s="56"/>
      <c r="AZ103" s="56"/>
      <c r="BA103" s="56"/>
      <c r="BB103" s="56"/>
      <c r="BC103" s="56"/>
      <c r="BD103" s="56"/>
    </row>
    <row r="104" ht="16.5" customHeight="1">
      <c r="A104" s="162"/>
      <c r="B104" s="162"/>
      <c r="C104" s="162"/>
      <c r="D104" s="162"/>
      <c r="E104" s="56"/>
      <c r="F104" s="163"/>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c r="AK104" s="56"/>
      <c r="AL104" s="56"/>
      <c r="AM104" s="56"/>
      <c r="AN104" s="56"/>
      <c r="AO104" s="56"/>
      <c r="AP104" s="56"/>
      <c r="AQ104" s="56"/>
      <c r="AR104" s="56"/>
      <c r="AS104" s="56"/>
      <c r="AT104" s="56"/>
      <c r="AU104" s="56"/>
      <c r="AV104" s="56"/>
      <c r="AW104" s="56"/>
      <c r="AX104" s="56"/>
      <c r="AY104" s="56"/>
      <c r="AZ104" s="56"/>
      <c r="BA104" s="56"/>
      <c r="BB104" s="56"/>
      <c r="BC104" s="56"/>
      <c r="BD104" s="56"/>
    </row>
    <row r="105" ht="16.5" customHeight="1">
      <c r="A105" s="162"/>
      <c r="B105" s="162"/>
      <c r="C105" s="162"/>
      <c r="D105" s="162"/>
      <c r="E105" s="56"/>
      <c r="F105" s="163"/>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c r="AK105" s="56"/>
      <c r="AL105" s="56"/>
      <c r="AM105" s="56"/>
      <c r="AN105" s="56"/>
      <c r="AO105" s="56"/>
      <c r="AP105" s="56"/>
      <c r="AQ105" s="56"/>
      <c r="AR105" s="56"/>
      <c r="AS105" s="56"/>
      <c r="AT105" s="56"/>
      <c r="AU105" s="56"/>
      <c r="AV105" s="56"/>
      <c r="AW105" s="56"/>
      <c r="AX105" s="56"/>
      <c r="AY105" s="56"/>
      <c r="AZ105" s="56"/>
      <c r="BA105" s="56"/>
      <c r="BB105" s="56"/>
      <c r="BC105" s="56"/>
      <c r="BD105" s="56"/>
    </row>
    <row r="106" ht="16.5" customHeight="1">
      <c r="A106" s="162"/>
      <c r="B106" s="162"/>
      <c r="C106" s="162"/>
      <c r="D106" s="162"/>
      <c r="E106" s="56"/>
      <c r="F106" s="163"/>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c r="AK106" s="56"/>
      <c r="AL106" s="56"/>
      <c r="AM106" s="56"/>
      <c r="AN106" s="56"/>
      <c r="AO106" s="56"/>
      <c r="AP106" s="56"/>
      <c r="AQ106" s="56"/>
      <c r="AR106" s="56"/>
      <c r="AS106" s="56"/>
      <c r="AT106" s="56"/>
      <c r="AU106" s="56"/>
      <c r="AV106" s="56"/>
      <c r="AW106" s="56"/>
      <c r="AX106" s="56"/>
      <c r="AY106" s="56"/>
      <c r="AZ106" s="56"/>
      <c r="BA106" s="56"/>
      <c r="BB106" s="56"/>
      <c r="BC106" s="56"/>
      <c r="BD106" s="56"/>
    </row>
    <row r="107" ht="16.5" customHeight="1">
      <c r="A107" s="162"/>
      <c r="B107" s="162"/>
      <c r="C107" s="162"/>
      <c r="D107" s="162"/>
      <c r="E107" s="56"/>
      <c r="F107" s="163"/>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c r="AK107" s="56"/>
      <c r="AL107" s="56"/>
      <c r="AM107" s="56"/>
      <c r="AN107" s="56"/>
      <c r="AO107" s="56"/>
      <c r="AP107" s="56"/>
      <c r="AQ107" s="56"/>
      <c r="AR107" s="56"/>
      <c r="AS107" s="56"/>
      <c r="AT107" s="56"/>
      <c r="AU107" s="56"/>
      <c r="AV107" s="56"/>
      <c r="AW107" s="56"/>
      <c r="AX107" s="56"/>
      <c r="AY107" s="56"/>
      <c r="AZ107" s="56"/>
      <c r="BA107" s="56"/>
      <c r="BB107" s="56"/>
      <c r="BC107" s="56"/>
      <c r="BD107" s="56"/>
    </row>
    <row r="108" ht="16.5" customHeight="1">
      <c r="A108" s="162"/>
      <c r="B108" s="162"/>
      <c r="C108" s="162"/>
      <c r="D108" s="162"/>
      <c r="E108" s="56"/>
      <c r="F108" s="163"/>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c r="AK108" s="56"/>
      <c r="AL108" s="56"/>
      <c r="AM108" s="56"/>
      <c r="AN108" s="56"/>
      <c r="AO108" s="56"/>
      <c r="AP108" s="56"/>
      <c r="AQ108" s="56"/>
      <c r="AR108" s="56"/>
      <c r="AS108" s="56"/>
      <c r="AT108" s="56"/>
      <c r="AU108" s="56"/>
      <c r="AV108" s="56"/>
      <c r="AW108" s="56"/>
      <c r="AX108" s="56"/>
      <c r="AY108" s="56"/>
      <c r="AZ108" s="56"/>
      <c r="BA108" s="56"/>
      <c r="BB108" s="56"/>
      <c r="BC108" s="56"/>
      <c r="BD108" s="56"/>
    </row>
    <row r="109" ht="16.5" customHeight="1">
      <c r="A109" s="162"/>
      <c r="B109" s="162"/>
      <c r="C109" s="162"/>
      <c r="D109" s="162"/>
      <c r="E109" s="56"/>
      <c r="F109" s="163"/>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c r="AK109" s="56"/>
      <c r="AL109" s="56"/>
      <c r="AM109" s="56"/>
      <c r="AN109" s="56"/>
      <c r="AO109" s="56"/>
      <c r="AP109" s="56"/>
      <c r="AQ109" s="56"/>
      <c r="AR109" s="56"/>
      <c r="AS109" s="56"/>
      <c r="AT109" s="56"/>
      <c r="AU109" s="56"/>
      <c r="AV109" s="56"/>
      <c r="AW109" s="56"/>
      <c r="AX109" s="56"/>
      <c r="AY109" s="56"/>
      <c r="AZ109" s="56"/>
      <c r="BA109" s="56"/>
      <c r="BB109" s="56"/>
      <c r="BC109" s="56"/>
      <c r="BD109" s="56"/>
    </row>
    <row r="110" ht="16.5" customHeight="1">
      <c r="A110" s="162"/>
      <c r="B110" s="162"/>
      <c r="C110" s="162"/>
      <c r="D110" s="162"/>
      <c r="E110" s="56"/>
      <c r="F110" s="163"/>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c r="AK110" s="56"/>
      <c r="AL110" s="56"/>
      <c r="AM110" s="56"/>
      <c r="AN110" s="56"/>
      <c r="AO110" s="56"/>
      <c r="AP110" s="56"/>
      <c r="AQ110" s="56"/>
      <c r="AR110" s="56"/>
      <c r="AS110" s="56"/>
      <c r="AT110" s="56"/>
      <c r="AU110" s="56"/>
      <c r="AV110" s="56"/>
      <c r="AW110" s="56"/>
      <c r="AX110" s="56"/>
      <c r="AY110" s="56"/>
      <c r="AZ110" s="56"/>
      <c r="BA110" s="56"/>
      <c r="BB110" s="56"/>
      <c r="BC110" s="56"/>
      <c r="BD110" s="56"/>
    </row>
    <row r="111" ht="16.5" customHeight="1">
      <c r="A111" s="162"/>
      <c r="B111" s="162"/>
      <c r="C111" s="162"/>
      <c r="D111" s="162"/>
      <c r="E111" s="56"/>
      <c r="F111" s="163"/>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c r="AK111" s="56"/>
      <c r="AL111" s="56"/>
      <c r="AM111" s="56"/>
      <c r="AN111" s="56"/>
      <c r="AO111" s="56"/>
      <c r="AP111" s="56"/>
      <c r="AQ111" s="56"/>
      <c r="AR111" s="56"/>
      <c r="AS111" s="56"/>
      <c r="AT111" s="56"/>
      <c r="AU111" s="56"/>
      <c r="AV111" s="56"/>
      <c r="AW111" s="56"/>
      <c r="AX111" s="56"/>
      <c r="AY111" s="56"/>
      <c r="AZ111" s="56"/>
      <c r="BA111" s="56"/>
      <c r="BB111" s="56"/>
      <c r="BC111" s="56"/>
      <c r="BD111" s="56"/>
    </row>
    <row r="112" ht="16.5" customHeight="1">
      <c r="A112" s="162"/>
      <c r="B112" s="162"/>
      <c r="C112" s="162"/>
      <c r="D112" s="162"/>
      <c r="E112" s="56"/>
      <c r="F112" s="163"/>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c r="AK112" s="56"/>
      <c r="AL112" s="56"/>
      <c r="AM112" s="56"/>
      <c r="AN112" s="56"/>
      <c r="AO112" s="56"/>
      <c r="AP112" s="56"/>
      <c r="AQ112" s="56"/>
      <c r="AR112" s="56"/>
      <c r="AS112" s="56"/>
      <c r="AT112" s="56"/>
      <c r="AU112" s="56"/>
      <c r="AV112" s="56"/>
      <c r="AW112" s="56"/>
      <c r="AX112" s="56"/>
      <c r="AY112" s="56"/>
      <c r="AZ112" s="56"/>
      <c r="BA112" s="56"/>
      <c r="BB112" s="56"/>
      <c r="BC112" s="56"/>
      <c r="BD112" s="56"/>
    </row>
    <row r="113" ht="16.5" customHeight="1">
      <c r="A113" s="162"/>
      <c r="B113" s="162"/>
      <c r="C113" s="162"/>
      <c r="D113" s="162"/>
      <c r="E113" s="56"/>
      <c r="F113" s="163"/>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c r="AK113" s="56"/>
      <c r="AL113" s="56"/>
      <c r="AM113" s="56"/>
      <c r="AN113" s="56"/>
      <c r="AO113" s="56"/>
      <c r="AP113" s="56"/>
      <c r="AQ113" s="56"/>
      <c r="AR113" s="56"/>
      <c r="AS113" s="56"/>
      <c r="AT113" s="56"/>
      <c r="AU113" s="56"/>
      <c r="AV113" s="56"/>
      <c r="AW113" s="56"/>
      <c r="AX113" s="56"/>
      <c r="AY113" s="56"/>
      <c r="AZ113" s="56"/>
      <c r="BA113" s="56"/>
      <c r="BB113" s="56"/>
      <c r="BC113" s="56"/>
      <c r="BD113" s="56"/>
    </row>
    <row r="114" ht="16.5" customHeight="1">
      <c r="A114" s="162"/>
      <c r="B114" s="162"/>
      <c r="C114" s="162"/>
      <c r="D114" s="162"/>
      <c r="E114" s="56"/>
      <c r="F114" s="163"/>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c r="AK114" s="56"/>
      <c r="AL114" s="56"/>
      <c r="AM114" s="56"/>
      <c r="AN114" s="56"/>
      <c r="AO114" s="56"/>
      <c r="AP114" s="56"/>
      <c r="AQ114" s="56"/>
      <c r="AR114" s="56"/>
      <c r="AS114" s="56"/>
      <c r="AT114" s="56"/>
      <c r="AU114" s="56"/>
      <c r="AV114" s="56"/>
      <c r="AW114" s="56"/>
      <c r="AX114" s="56"/>
      <c r="AY114" s="56"/>
      <c r="AZ114" s="56"/>
      <c r="BA114" s="56"/>
      <c r="BB114" s="56"/>
      <c r="BC114" s="56"/>
      <c r="BD114" s="56"/>
    </row>
    <row r="115" ht="16.5" customHeight="1">
      <c r="A115" s="162"/>
      <c r="B115" s="162"/>
      <c r="C115" s="162"/>
      <c r="D115" s="162"/>
      <c r="E115" s="56"/>
      <c r="F115" s="163"/>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c r="AK115" s="56"/>
      <c r="AL115" s="56"/>
      <c r="AM115" s="56"/>
      <c r="AN115" s="56"/>
      <c r="AO115" s="56"/>
      <c r="AP115" s="56"/>
      <c r="AQ115" s="56"/>
      <c r="AR115" s="56"/>
      <c r="AS115" s="56"/>
      <c r="AT115" s="56"/>
      <c r="AU115" s="56"/>
      <c r="AV115" s="56"/>
      <c r="AW115" s="56"/>
      <c r="AX115" s="56"/>
      <c r="AY115" s="56"/>
      <c r="AZ115" s="56"/>
      <c r="BA115" s="56"/>
      <c r="BB115" s="56"/>
      <c r="BC115" s="56"/>
      <c r="BD115" s="56"/>
    </row>
    <row r="116" ht="16.5" customHeight="1">
      <c r="A116" s="162"/>
      <c r="B116" s="162"/>
      <c r="C116" s="162"/>
      <c r="D116" s="162"/>
      <c r="E116" s="56"/>
      <c r="F116" s="163"/>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c r="AK116" s="56"/>
      <c r="AL116" s="56"/>
      <c r="AM116" s="56"/>
      <c r="AN116" s="56"/>
      <c r="AO116" s="56"/>
      <c r="AP116" s="56"/>
      <c r="AQ116" s="56"/>
      <c r="AR116" s="56"/>
      <c r="AS116" s="56"/>
      <c r="AT116" s="56"/>
      <c r="AU116" s="56"/>
      <c r="AV116" s="56"/>
      <c r="AW116" s="56"/>
      <c r="AX116" s="56"/>
      <c r="AY116" s="56"/>
      <c r="AZ116" s="56"/>
      <c r="BA116" s="56"/>
      <c r="BB116" s="56"/>
      <c r="BC116" s="56"/>
      <c r="BD116" s="56"/>
    </row>
    <row r="117" ht="16.5" customHeight="1">
      <c r="A117" s="162"/>
      <c r="B117" s="162"/>
      <c r="C117" s="162"/>
      <c r="D117" s="162"/>
      <c r="E117" s="56"/>
      <c r="F117" s="163"/>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c r="AK117" s="56"/>
      <c r="AL117" s="56"/>
      <c r="AM117" s="56"/>
      <c r="AN117" s="56"/>
      <c r="AO117" s="56"/>
      <c r="AP117" s="56"/>
      <c r="AQ117" s="56"/>
      <c r="AR117" s="56"/>
      <c r="AS117" s="56"/>
      <c r="AT117" s="56"/>
      <c r="AU117" s="56"/>
      <c r="AV117" s="56"/>
      <c r="AW117" s="56"/>
      <c r="AX117" s="56"/>
      <c r="AY117" s="56"/>
      <c r="AZ117" s="56"/>
      <c r="BA117" s="56"/>
      <c r="BB117" s="56"/>
      <c r="BC117" s="56"/>
      <c r="BD117" s="56"/>
    </row>
    <row r="118" ht="16.5" customHeight="1">
      <c r="A118" s="162"/>
      <c r="B118" s="162"/>
      <c r="C118" s="162"/>
      <c r="D118" s="162"/>
      <c r="E118" s="56"/>
      <c r="F118" s="163"/>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c r="AK118" s="56"/>
      <c r="AL118" s="56"/>
      <c r="AM118" s="56"/>
      <c r="AN118" s="56"/>
      <c r="AO118" s="56"/>
      <c r="AP118" s="56"/>
      <c r="AQ118" s="56"/>
      <c r="AR118" s="56"/>
      <c r="AS118" s="56"/>
      <c r="AT118" s="56"/>
      <c r="AU118" s="56"/>
      <c r="AV118" s="56"/>
      <c r="AW118" s="56"/>
      <c r="AX118" s="56"/>
      <c r="AY118" s="56"/>
      <c r="AZ118" s="56"/>
      <c r="BA118" s="56"/>
      <c r="BB118" s="56"/>
      <c r="BC118" s="56"/>
      <c r="BD118" s="56"/>
    </row>
    <row r="119" ht="16.5" customHeight="1">
      <c r="A119" s="162"/>
      <c r="B119" s="162"/>
      <c r="C119" s="162"/>
      <c r="D119" s="162"/>
      <c r="E119" s="56"/>
      <c r="F119" s="163"/>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c r="AK119" s="56"/>
      <c r="AL119" s="56"/>
      <c r="AM119" s="56"/>
      <c r="AN119" s="56"/>
      <c r="AO119" s="56"/>
      <c r="AP119" s="56"/>
      <c r="AQ119" s="56"/>
      <c r="AR119" s="56"/>
      <c r="AS119" s="56"/>
      <c r="AT119" s="56"/>
      <c r="AU119" s="56"/>
      <c r="AV119" s="56"/>
      <c r="AW119" s="56"/>
      <c r="AX119" s="56"/>
      <c r="AY119" s="56"/>
      <c r="AZ119" s="56"/>
      <c r="BA119" s="56"/>
      <c r="BB119" s="56"/>
      <c r="BC119" s="56"/>
      <c r="BD119" s="56"/>
    </row>
    <row r="120" ht="16.5" customHeight="1">
      <c r="A120" s="162"/>
      <c r="B120" s="162"/>
      <c r="C120" s="162"/>
      <c r="D120" s="162"/>
      <c r="E120" s="56"/>
      <c r="F120" s="163"/>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c r="AK120" s="56"/>
      <c r="AL120" s="56"/>
      <c r="AM120" s="56"/>
      <c r="AN120" s="56"/>
      <c r="AO120" s="56"/>
      <c r="AP120" s="56"/>
      <c r="AQ120" s="56"/>
      <c r="AR120" s="56"/>
      <c r="AS120" s="56"/>
      <c r="AT120" s="56"/>
      <c r="AU120" s="56"/>
      <c r="AV120" s="56"/>
      <c r="AW120" s="56"/>
      <c r="AX120" s="56"/>
      <c r="AY120" s="56"/>
      <c r="AZ120" s="56"/>
      <c r="BA120" s="56"/>
      <c r="BB120" s="56"/>
      <c r="BC120" s="56"/>
      <c r="BD120" s="56"/>
    </row>
    <row r="121" ht="16.5" customHeight="1">
      <c r="A121" s="162"/>
      <c r="B121" s="162"/>
      <c r="C121" s="162"/>
      <c r="D121" s="162"/>
      <c r="E121" s="56"/>
      <c r="F121" s="163"/>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c r="AK121" s="56"/>
      <c r="AL121" s="56"/>
      <c r="AM121" s="56"/>
      <c r="AN121" s="56"/>
      <c r="AO121" s="56"/>
      <c r="AP121" s="56"/>
      <c r="AQ121" s="56"/>
      <c r="AR121" s="56"/>
      <c r="AS121" s="56"/>
      <c r="AT121" s="56"/>
      <c r="AU121" s="56"/>
      <c r="AV121" s="56"/>
      <c r="AW121" s="56"/>
      <c r="AX121" s="56"/>
      <c r="AY121" s="56"/>
      <c r="AZ121" s="56"/>
      <c r="BA121" s="56"/>
      <c r="BB121" s="56"/>
      <c r="BC121" s="56"/>
      <c r="BD121" s="56"/>
    </row>
    <row r="122" ht="16.5" customHeight="1">
      <c r="A122" s="162"/>
      <c r="B122" s="162"/>
      <c r="C122" s="162"/>
      <c r="D122" s="162"/>
      <c r="E122" s="56"/>
      <c r="F122" s="163"/>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c r="AK122" s="56"/>
      <c r="AL122" s="56"/>
      <c r="AM122" s="56"/>
      <c r="AN122" s="56"/>
      <c r="AO122" s="56"/>
      <c r="AP122" s="56"/>
      <c r="AQ122" s="56"/>
      <c r="AR122" s="56"/>
      <c r="AS122" s="56"/>
      <c r="AT122" s="56"/>
      <c r="AU122" s="56"/>
      <c r="AV122" s="56"/>
      <c r="AW122" s="56"/>
      <c r="AX122" s="56"/>
      <c r="AY122" s="56"/>
      <c r="AZ122" s="56"/>
      <c r="BA122" s="56"/>
      <c r="BB122" s="56"/>
      <c r="BC122" s="56"/>
      <c r="BD122" s="56"/>
    </row>
    <row r="123" ht="16.5" customHeight="1">
      <c r="A123" s="162"/>
      <c r="B123" s="162"/>
      <c r="C123" s="162"/>
      <c r="D123" s="162"/>
      <c r="E123" s="56"/>
      <c r="F123" s="163"/>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c r="AK123" s="56"/>
      <c r="AL123" s="56"/>
      <c r="AM123" s="56"/>
      <c r="AN123" s="56"/>
      <c r="AO123" s="56"/>
      <c r="AP123" s="56"/>
      <c r="AQ123" s="56"/>
      <c r="AR123" s="56"/>
      <c r="AS123" s="56"/>
      <c r="AT123" s="56"/>
      <c r="AU123" s="56"/>
      <c r="AV123" s="56"/>
      <c r="AW123" s="56"/>
      <c r="AX123" s="56"/>
      <c r="AY123" s="56"/>
      <c r="AZ123" s="56"/>
      <c r="BA123" s="56"/>
      <c r="BB123" s="56"/>
      <c r="BC123" s="56"/>
      <c r="BD123" s="56"/>
    </row>
    <row r="124" ht="16.5" customHeight="1">
      <c r="A124" s="162"/>
      <c r="B124" s="162"/>
      <c r="C124" s="162"/>
      <c r="D124" s="162"/>
      <c r="E124" s="56"/>
      <c r="F124" s="163"/>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c r="AK124" s="56"/>
      <c r="AL124" s="56"/>
      <c r="AM124" s="56"/>
      <c r="AN124" s="56"/>
      <c r="AO124" s="56"/>
      <c r="AP124" s="56"/>
      <c r="AQ124" s="56"/>
      <c r="AR124" s="56"/>
      <c r="AS124" s="56"/>
      <c r="AT124" s="56"/>
      <c r="AU124" s="56"/>
      <c r="AV124" s="56"/>
      <c r="AW124" s="56"/>
      <c r="AX124" s="56"/>
      <c r="AY124" s="56"/>
      <c r="AZ124" s="56"/>
      <c r="BA124" s="56"/>
      <c r="BB124" s="56"/>
      <c r="BC124" s="56"/>
      <c r="BD124" s="56"/>
    </row>
    <row r="125" ht="16.5" customHeight="1">
      <c r="A125" s="162"/>
      <c r="B125" s="162"/>
      <c r="C125" s="162"/>
      <c r="D125" s="162"/>
      <c r="E125" s="56"/>
      <c r="F125" s="163"/>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c r="AK125" s="56"/>
      <c r="AL125" s="56"/>
      <c r="AM125" s="56"/>
      <c r="AN125" s="56"/>
      <c r="AO125" s="56"/>
      <c r="AP125" s="56"/>
      <c r="AQ125" s="56"/>
      <c r="AR125" s="56"/>
      <c r="AS125" s="56"/>
      <c r="AT125" s="56"/>
      <c r="AU125" s="56"/>
      <c r="AV125" s="56"/>
      <c r="AW125" s="56"/>
      <c r="AX125" s="56"/>
      <c r="AY125" s="56"/>
      <c r="AZ125" s="56"/>
      <c r="BA125" s="56"/>
      <c r="BB125" s="56"/>
      <c r="BC125" s="56"/>
      <c r="BD125" s="56"/>
    </row>
    <row r="126" ht="16.5" customHeight="1">
      <c r="A126" s="162"/>
      <c r="B126" s="162"/>
      <c r="C126" s="162"/>
      <c r="D126" s="162"/>
      <c r="E126" s="56"/>
      <c r="F126" s="163"/>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c r="AK126" s="56"/>
      <c r="AL126" s="56"/>
      <c r="AM126" s="56"/>
      <c r="AN126" s="56"/>
      <c r="AO126" s="56"/>
      <c r="AP126" s="56"/>
      <c r="AQ126" s="56"/>
      <c r="AR126" s="56"/>
      <c r="AS126" s="56"/>
      <c r="AT126" s="56"/>
      <c r="AU126" s="56"/>
      <c r="AV126" s="56"/>
      <c r="AW126" s="56"/>
      <c r="AX126" s="56"/>
      <c r="AY126" s="56"/>
      <c r="AZ126" s="56"/>
      <c r="BA126" s="56"/>
      <c r="BB126" s="56"/>
      <c r="BC126" s="56"/>
      <c r="BD126" s="56"/>
    </row>
    <row r="127" ht="16.5" customHeight="1">
      <c r="A127" s="162"/>
      <c r="B127" s="162"/>
      <c r="C127" s="162"/>
      <c r="D127" s="162"/>
      <c r="E127" s="56"/>
      <c r="F127" s="163"/>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c r="AK127" s="56"/>
      <c r="AL127" s="56"/>
      <c r="AM127" s="56"/>
      <c r="AN127" s="56"/>
      <c r="AO127" s="56"/>
      <c r="AP127" s="56"/>
      <c r="AQ127" s="56"/>
      <c r="AR127" s="56"/>
      <c r="AS127" s="56"/>
      <c r="AT127" s="56"/>
      <c r="AU127" s="56"/>
      <c r="AV127" s="56"/>
      <c r="AW127" s="56"/>
      <c r="AX127" s="56"/>
      <c r="AY127" s="56"/>
      <c r="AZ127" s="56"/>
      <c r="BA127" s="56"/>
      <c r="BB127" s="56"/>
      <c r="BC127" s="56"/>
      <c r="BD127" s="56"/>
    </row>
    <row r="128" ht="16.5" customHeight="1">
      <c r="A128" s="162"/>
      <c r="B128" s="162"/>
      <c r="C128" s="162"/>
      <c r="D128" s="162"/>
      <c r="E128" s="56"/>
      <c r="F128" s="163"/>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c r="AK128" s="56"/>
      <c r="AL128" s="56"/>
      <c r="AM128" s="56"/>
      <c r="AN128" s="56"/>
      <c r="AO128" s="56"/>
      <c r="AP128" s="56"/>
      <c r="AQ128" s="56"/>
      <c r="AR128" s="56"/>
      <c r="AS128" s="56"/>
      <c r="AT128" s="56"/>
      <c r="AU128" s="56"/>
      <c r="AV128" s="56"/>
      <c r="AW128" s="56"/>
      <c r="AX128" s="56"/>
      <c r="AY128" s="56"/>
      <c r="AZ128" s="56"/>
      <c r="BA128" s="56"/>
      <c r="BB128" s="56"/>
      <c r="BC128" s="56"/>
      <c r="BD128" s="56"/>
    </row>
    <row r="129" ht="16.5" customHeight="1">
      <c r="A129" s="162"/>
      <c r="B129" s="162"/>
      <c r="C129" s="162"/>
      <c r="D129" s="162"/>
      <c r="E129" s="56"/>
      <c r="F129" s="163"/>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c r="AK129" s="56"/>
      <c r="AL129" s="56"/>
      <c r="AM129" s="56"/>
      <c r="AN129" s="56"/>
      <c r="AO129" s="56"/>
      <c r="AP129" s="56"/>
      <c r="AQ129" s="56"/>
      <c r="AR129" s="56"/>
      <c r="AS129" s="56"/>
      <c r="AT129" s="56"/>
      <c r="AU129" s="56"/>
      <c r="AV129" s="56"/>
      <c r="AW129" s="56"/>
      <c r="AX129" s="56"/>
      <c r="AY129" s="56"/>
      <c r="AZ129" s="56"/>
      <c r="BA129" s="56"/>
      <c r="BB129" s="56"/>
      <c r="BC129" s="56"/>
      <c r="BD129" s="56"/>
    </row>
    <row r="130" ht="16.5" customHeight="1">
      <c r="A130" s="162"/>
      <c r="B130" s="162"/>
      <c r="C130" s="162"/>
      <c r="D130" s="162"/>
      <c r="E130" s="56"/>
      <c r="F130" s="163"/>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c r="AK130" s="56"/>
      <c r="AL130" s="56"/>
      <c r="AM130" s="56"/>
      <c r="AN130" s="56"/>
      <c r="AO130" s="56"/>
      <c r="AP130" s="56"/>
      <c r="AQ130" s="56"/>
      <c r="AR130" s="56"/>
      <c r="AS130" s="56"/>
      <c r="AT130" s="56"/>
      <c r="AU130" s="56"/>
      <c r="AV130" s="56"/>
      <c r="AW130" s="56"/>
      <c r="AX130" s="56"/>
      <c r="AY130" s="56"/>
      <c r="AZ130" s="56"/>
      <c r="BA130" s="56"/>
      <c r="BB130" s="56"/>
      <c r="BC130" s="56"/>
      <c r="BD130" s="56"/>
    </row>
    <row r="131" ht="16.5" customHeight="1">
      <c r="A131" s="162"/>
      <c r="B131" s="162"/>
      <c r="C131" s="162"/>
      <c r="D131" s="162"/>
      <c r="E131" s="56"/>
      <c r="F131" s="163"/>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c r="AK131" s="56"/>
      <c r="AL131" s="56"/>
      <c r="AM131" s="56"/>
      <c r="AN131" s="56"/>
      <c r="AO131" s="56"/>
      <c r="AP131" s="56"/>
      <c r="AQ131" s="56"/>
      <c r="AR131" s="56"/>
      <c r="AS131" s="56"/>
      <c r="AT131" s="56"/>
      <c r="AU131" s="56"/>
      <c r="AV131" s="56"/>
      <c r="AW131" s="56"/>
      <c r="AX131" s="56"/>
      <c r="AY131" s="56"/>
      <c r="AZ131" s="56"/>
      <c r="BA131" s="56"/>
      <c r="BB131" s="56"/>
      <c r="BC131" s="56"/>
      <c r="BD131" s="56"/>
    </row>
    <row r="132" ht="16.5" customHeight="1">
      <c r="A132" s="162"/>
      <c r="B132" s="162"/>
      <c r="C132" s="162"/>
      <c r="D132" s="162"/>
      <c r="E132" s="56"/>
      <c r="F132" s="163"/>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c r="AK132" s="56"/>
      <c r="AL132" s="56"/>
      <c r="AM132" s="56"/>
      <c r="AN132" s="56"/>
      <c r="AO132" s="56"/>
      <c r="AP132" s="56"/>
      <c r="AQ132" s="56"/>
      <c r="AR132" s="56"/>
      <c r="AS132" s="56"/>
      <c r="AT132" s="56"/>
      <c r="AU132" s="56"/>
      <c r="AV132" s="56"/>
      <c r="AW132" s="56"/>
      <c r="AX132" s="56"/>
      <c r="AY132" s="56"/>
      <c r="AZ132" s="56"/>
      <c r="BA132" s="56"/>
      <c r="BB132" s="56"/>
      <c r="BC132" s="56"/>
      <c r="BD132" s="56"/>
    </row>
    <row r="133" ht="16.5" customHeight="1">
      <c r="A133" s="162"/>
      <c r="B133" s="162"/>
      <c r="C133" s="162"/>
      <c r="D133" s="162"/>
      <c r="E133" s="56"/>
      <c r="F133" s="163"/>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c r="AK133" s="56"/>
      <c r="AL133" s="56"/>
      <c r="AM133" s="56"/>
      <c r="AN133" s="56"/>
      <c r="AO133" s="56"/>
      <c r="AP133" s="56"/>
      <c r="AQ133" s="56"/>
      <c r="AR133" s="56"/>
      <c r="AS133" s="56"/>
      <c r="AT133" s="56"/>
      <c r="AU133" s="56"/>
      <c r="AV133" s="56"/>
      <c r="AW133" s="56"/>
      <c r="AX133" s="56"/>
      <c r="AY133" s="56"/>
      <c r="AZ133" s="56"/>
      <c r="BA133" s="56"/>
      <c r="BB133" s="56"/>
      <c r="BC133" s="56"/>
      <c r="BD133" s="56"/>
    </row>
    <row r="134" ht="16.5" customHeight="1">
      <c r="A134" s="162"/>
      <c r="B134" s="162"/>
      <c r="C134" s="162"/>
      <c r="D134" s="162"/>
      <c r="E134" s="56"/>
      <c r="F134" s="163"/>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c r="AK134" s="56"/>
      <c r="AL134" s="56"/>
      <c r="AM134" s="56"/>
      <c r="AN134" s="56"/>
      <c r="AO134" s="56"/>
      <c r="AP134" s="56"/>
      <c r="AQ134" s="56"/>
      <c r="AR134" s="56"/>
      <c r="AS134" s="56"/>
      <c r="AT134" s="56"/>
      <c r="AU134" s="56"/>
      <c r="AV134" s="56"/>
      <c r="AW134" s="56"/>
      <c r="AX134" s="56"/>
      <c r="AY134" s="56"/>
      <c r="AZ134" s="56"/>
      <c r="BA134" s="56"/>
      <c r="BB134" s="56"/>
      <c r="BC134" s="56"/>
      <c r="BD134" s="56"/>
    </row>
    <row r="135" ht="16.5" customHeight="1">
      <c r="A135" s="162"/>
      <c r="B135" s="162"/>
      <c r="C135" s="162"/>
      <c r="D135" s="162"/>
      <c r="E135" s="56"/>
      <c r="F135" s="163"/>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c r="AK135" s="56"/>
      <c r="AL135" s="56"/>
      <c r="AM135" s="56"/>
      <c r="AN135" s="56"/>
      <c r="AO135" s="56"/>
      <c r="AP135" s="56"/>
      <c r="AQ135" s="56"/>
      <c r="AR135" s="56"/>
      <c r="AS135" s="56"/>
      <c r="AT135" s="56"/>
      <c r="AU135" s="56"/>
      <c r="AV135" s="56"/>
      <c r="AW135" s="56"/>
      <c r="AX135" s="56"/>
      <c r="AY135" s="56"/>
      <c r="AZ135" s="56"/>
      <c r="BA135" s="56"/>
      <c r="BB135" s="56"/>
      <c r="BC135" s="56"/>
      <c r="BD135" s="56"/>
    </row>
    <row r="136" ht="16.5" customHeight="1">
      <c r="A136" s="162"/>
      <c r="B136" s="162"/>
      <c r="C136" s="162"/>
      <c r="D136" s="162"/>
      <c r="E136" s="56"/>
      <c r="F136" s="163"/>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c r="AK136" s="56"/>
      <c r="AL136" s="56"/>
      <c r="AM136" s="56"/>
      <c r="AN136" s="56"/>
      <c r="AO136" s="56"/>
      <c r="AP136" s="56"/>
      <c r="AQ136" s="56"/>
      <c r="AR136" s="56"/>
      <c r="AS136" s="56"/>
      <c r="AT136" s="56"/>
      <c r="AU136" s="56"/>
      <c r="AV136" s="56"/>
      <c r="AW136" s="56"/>
      <c r="AX136" s="56"/>
      <c r="AY136" s="56"/>
      <c r="AZ136" s="56"/>
      <c r="BA136" s="56"/>
      <c r="BB136" s="56"/>
      <c r="BC136" s="56"/>
      <c r="BD136" s="56"/>
    </row>
    <row r="137" ht="16.5" customHeight="1">
      <c r="A137" s="162"/>
      <c r="B137" s="162"/>
      <c r="C137" s="162"/>
      <c r="D137" s="162"/>
      <c r="E137" s="56"/>
      <c r="F137" s="163"/>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c r="AU137" s="56"/>
      <c r="AV137" s="56"/>
      <c r="AW137" s="56"/>
      <c r="AX137" s="56"/>
      <c r="AY137" s="56"/>
      <c r="AZ137" s="56"/>
      <c r="BA137" s="56"/>
      <c r="BB137" s="56"/>
      <c r="BC137" s="56"/>
      <c r="BD137" s="56"/>
    </row>
    <row r="138" ht="16.5" customHeight="1">
      <c r="A138" s="162"/>
      <c r="B138" s="162"/>
      <c r="C138" s="162"/>
      <c r="D138" s="162"/>
      <c r="E138" s="56"/>
      <c r="F138" s="163"/>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c r="AK138" s="56"/>
      <c r="AL138" s="56"/>
      <c r="AM138" s="56"/>
      <c r="AN138" s="56"/>
      <c r="AO138" s="56"/>
      <c r="AP138" s="56"/>
      <c r="AQ138" s="56"/>
      <c r="AR138" s="56"/>
      <c r="AS138" s="56"/>
      <c r="AT138" s="56"/>
      <c r="AU138" s="56"/>
      <c r="AV138" s="56"/>
      <c r="AW138" s="56"/>
      <c r="AX138" s="56"/>
      <c r="AY138" s="56"/>
      <c r="AZ138" s="56"/>
      <c r="BA138" s="56"/>
      <c r="BB138" s="56"/>
      <c r="BC138" s="56"/>
      <c r="BD138" s="56"/>
    </row>
    <row r="139" ht="16.5" customHeight="1">
      <c r="A139" s="162"/>
      <c r="B139" s="162"/>
      <c r="C139" s="162"/>
      <c r="D139" s="162"/>
      <c r="E139" s="56"/>
      <c r="F139" s="163"/>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c r="AK139" s="56"/>
      <c r="AL139" s="56"/>
      <c r="AM139" s="56"/>
      <c r="AN139" s="56"/>
      <c r="AO139" s="56"/>
      <c r="AP139" s="56"/>
      <c r="AQ139" s="56"/>
      <c r="AR139" s="56"/>
      <c r="AS139" s="56"/>
      <c r="AT139" s="56"/>
      <c r="AU139" s="56"/>
      <c r="AV139" s="56"/>
      <c r="AW139" s="56"/>
      <c r="AX139" s="56"/>
      <c r="AY139" s="56"/>
      <c r="AZ139" s="56"/>
      <c r="BA139" s="56"/>
      <c r="BB139" s="56"/>
      <c r="BC139" s="56"/>
      <c r="BD139" s="56"/>
    </row>
    <row r="140" ht="16.5" customHeight="1">
      <c r="A140" s="162"/>
      <c r="B140" s="162"/>
      <c r="C140" s="162"/>
      <c r="D140" s="162"/>
      <c r="E140" s="56"/>
      <c r="F140" s="163"/>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c r="AK140" s="56"/>
      <c r="AL140" s="56"/>
      <c r="AM140" s="56"/>
      <c r="AN140" s="56"/>
      <c r="AO140" s="56"/>
      <c r="AP140" s="56"/>
      <c r="AQ140" s="56"/>
      <c r="AR140" s="56"/>
      <c r="AS140" s="56"/>
      <c r="AT140" s="56"/>
      <c r="AU140" s="56"/>
      <c r="AV140" s="56"/>
      <c r="AW140" s="56"/>
      <c r="AX140" s="56"/>
      <c r="AY140" s="56"/>
      <c r="AZ140" s="56"/>
      <c r="BA140" s="56"/>
      <c r="BB140" s="56"/>
      <c r="BC140" s="56"/>
      <c r="BD140" s="56"/>
    </row>
    <row r="141" ht="16.5" customHeight="1">
      <c r="A141" s="162"/>
      <c r="B141" s="162"/>
      <c r="C141" s="162"/>
      <c r="D141" s="162"/>
      <c r="E141" s="56"/>
      <c r="F141" s="163"/>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c r="AK141" s="56"/>
      <c r="AL141" s="56"/>
      <c r="AM141" s="56"/>
      <c r="AN141" s="56"/>
      <c r="AO141" s="56"/>
      <c r="AP141" s="56"/>
      <c r="AQ141" s="56"/>
      <c r="AR141" s="56"/>
      <c r="AS141" s="56"/>
      <c r="AT141" s="56"/>
      <c r="AU141" s="56"/>
      <c r="AV141" s="56"/>
      <c r="AW141" s="56"/>
      <c r="AX141" s="56"/>
      <c r="AY141" s="56"/>
      <c r="AZ141" s="56"/>
      <c r="BA141" s="56"/>
      <c r="BB141" s="56"/>
      <c r="BC141" s="56"/>
      <c r="BD141" s="56"/>
    </row>
    <row r="142" ht="16.5" customHeight="1">
      <c r="A142" s="162"/>
      <c r="B142" s="162"/>
      <c r="C142" s="162"/>
      <c r="D142" s="162"/>
      <c r="E142" s="56"/>
      <c r="F142" s="163"/>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c r="AK142" s="56"/>
      <c r="AL142" s="56"/>
      <c r="AM142" s="56"/>
      <c r="AN142" s="56"/>
      <c r="AO142" s="56"/>
      <c r="AP142" s="56"/>
      <c r="AQ142" s="56"/>
      <c r="AR142" s="56"/>
      <c r="AS142" s="56"/>
      <c r="AT142" s="56"/>
      <c r="AU142" s="56"/>
      <c r="AV142" s="56"/>
      <c r="AW142" s="56"/>
      <c r="AX142" s="56"/>
      <c r="AY142" s="56"/>
      <c r="AZ142" s="56"/>
      <c r="BA142" s="56"/>
      <c r="BB142" s="56"/>
      <c r="BC142" s="56"/>
      <c r="BD142" s="56"/>
    </row>
    <row r="143" ht="16.5" customHeight="1">
      <c r="A143" s="162"/>
      <c r="B143" s="162"/>
      <c r="C143" s="162"/>
      <c r="D143" s="162"/>
      <c r="E143" s="56"/>
      <c r="F143" s="163"/>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c r="AK143" s="56"/>
      <c r="AL143" s="56"/>
      <c r="AM143" s="56"/>
      <c r="AN143" s="56"/>
      <c r="AO143" s="56"/>
      <c r="AP143" s="56"/>
      <c r="AQ143" s="56"/>
      <c r="AR143" s="56"/>
      <c r="AS143" s="56"/>
      <c r="AT143" s="56"/>
      <c r="AU143" s="56"/>
      <c r="AV143" s="56"/>
      <c r="AW143" s="56"/>
      <c r="AX143" s="56"/>
      <c r="AY143" s="56"/>
      <c r="AZ143" s="56"/>
      <c r="BA143" s="56"/>
      <c r="BB143" s="56"/>
      <c r="BC143" s="56"/>
      <c r="BD143" s="56"/>
    </row>
    <row r="144" ht="16.5" customHeight="1">
      <c r="A144" s="162"/>
      <c r="B144" s="162"/>
      <c r="C144" s="162"/>
      <c r="D144" s="162"/>
      <c r="E144" s="56"/>
      <c r="F144" s="163"/>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c r="AK144" s="56"/>
      <c r="AL144" s="56"/>
      <c r="AM144" s="56"/>
      <c r="AN144" s="56"/>
      <c r="AO144" s="56"/>
      <c r="AP144" s="56"/>
      <c r="AQ144" s="56"/>
      <c r="AR144" s="56"/>
      <c r="AS144" s="56"/>
      <c r="AT144" s="56"/>
      <c r="AU144" s="56"/>
      <c r="AV144" s="56"/>
      <c r="AW144" s="56"/>
      <c r="AX144" s="56"/>
      <c r="AY144" s="56"/>
      <c r="AZ144" s="56"/>
      <c r="BA144" s="56"/>
      <c r="BB144" s="56"/>
      <c r="BC144" s="56"/>
      <c r="BD144" s="56"/>
    </row>
    <row r="145" ht="16.5" customHeight="1">
      <c r="A145" s="162"/>
      <c r="B145" s="162"/>
      <c r="C145" s="162"/>
      <c r="D145" s="162"/>
      <c r="E145" s="56"/>
      <c r="F145" s="163"/>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c r="AK145" s="56"/>
      <c r="AL145" s="56"/>
      <c r="AM145" s="56"/>
      <c r="AN145" s="56"/>
      <c r="AO145" s="56"/>
      <c r="AP145" s="56"/>
      <c r="AQ145" s="56"/>
      <c r="AR145" s="56"/>
      <c r="AS145" s="56"/>
      <c r="AT145" s="56"/>
      <c r="AU145" s="56"/>
      <c r="AV145" s="56"/>
      <c r="AW145" s="56"/>
      <c r="AX145" s="56"/>
      <c r="AY145" s="56"/>
      <c r="AZ145" s="56"/>
      <c r="BA145" s="56"/>
      <c r="BB145" s="56"/>
      <c r="BC145" s="56"/>
      <c r="BD145" s="56"/>
    </row>
    <row r="146" ht="16.5" customHeight="1">
      <c r="A146" s="162"/>
      <c r="B146" s="162"/>
      <c r="C146" s="162"/>
      <c r="D146" s="162"/>
      <c r="E146" s="56"/>
      <c r="F146" s="163"/>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c r="AK146" s="56"/>
      <c r="AL146" s="56"/>
      <c r="AM146" s="56"/>
      <c r="AN146" s="56"/>
      <c r="AO146" s="56"/>
      <c r="AP146" s="56"/>
      <c r="AQ146" s="56"/>
      <c r="AR146" s="56"/>
      <c r="AS146" s="56"/>
      <c r="AT146" s="56"/>
      <c r="AU146" s="56"/>
      <c r="AV146" s="56"/>
      <c r="AW146" s="56"/>
      <c r="AX146" s="56"/>
      <c r="AY146" s="56"/>
      <c r="AZ146" s="56"/>
      <c r="BA146" s="56"/>
      <c r="BB146" s="56"/>
      <c r="BC146" s="56"/>
      <c r="BD146" s="56"/>
    </row>
    <row r="147" ht="16.5" customHeight="1">
      <c r="A147" s="162"/>
      <c r="B147" s="162"/>
      <c r="C147" s="162"/>
      <c r="D147" s="162"/>
      <c r="E147" s="56"/>
      <c r="F147" s="163"/>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c r="AK147" s="56"/>
      <c r="AL147" s="56"/>
      <c r="AM147" s="56"/>
      <c r="AN147" s="56"/>
      <c r="AO147" s="56"/>
      <c r="AP147" s="56"/>
      <c r="AQ147" s="56"/>
      <c r="AR147" s="56"/>
      <c r="AS147" s="56"/>
      <c r="AT147" s="56"/>
      <c r="AU147" s="56"/>
      <c r="AV147" s="56"/>
      <c r="AW147" s="56"/>
      <c r="AX147" s="56"/>
      <c r="AY147" s="56"/>
      <c r="AZ147" s="56"/>
      <c r="BA147" s="56"/>
      <c r="BB147" s="56"/>
      <c r="BC147" s="56"/>
      <c r="BD147" s="56"/>
    </row>
    <row r="148" ht="16.5" customHeight="1">
      <c r="A148" s="162"/>
      <c r="B148" s="162"/>
      <c r="C148" s="162"/>
      <c r="D148" s="162"/>
      <c r="E148" s="56"/>
      <c r="F148" s="163"/>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c r="AK148" s="56"/>
      <c r="AL148" s="56"/>
      <c r="AM148" s="56"/>
      <c r="AN148" s="56"/>
      <c r="AO148" s="56"/>
      <c r="AP148" s="56"/>
      <c r="AQ148" s="56"/>
      <c r="AR148" s="56"/>
      <c r="AS148" s="56"/>
      <c r="AT148" s="56"/>
      <c r="AU148" s="56"/>
      <c r="AV148" s="56"/>
      <c r="AW148" s="56"/>
      <c r="AX148" s="56"/>
      <c r="AY148" s="56"/>
      <c r="AZ148" s="56"/>
      <c r="BA148" s="56"/>
      <c r="BB148" s="56"/>
      <c r="BC148" s="56"/>
      <c r="BD148" s="56"/>
    </row>
    <row r="149" ht="16.5" customHeight="1">
      <c r="A149" s="162"/>
      <c r="B149" s="162"/>
      <c r="C149" s="162"/>
      <c r="D149" s="162"/>
      <c r="E149" s="56"/>
      <c r="F149" s="163"/>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c r="AK149" s="56"/>
      <c r="AL149" s="56"/>
      <c r="AM149" s="56"/>
      <c r="AN149" s="56"/>
      <c r="AO149" s="56"/>
      <c r="AP149" s="56"/>
      <c r="AQ149" s="56"/>
      <c r="AR149" s="56"/>
      <c r="AS149" s="56"/>
      <c r="AT149" s="56"/>
      <c r="AU149" s="56"/>
      <c r="AV149" s="56"/>
      <c r="AW149" s="56"/>
      <c r="AX149" s="56"/>
      <c r="AY149" s="56"/>
      <c r="AZ149" s="56"/>
      <c r="BA149" s="56"/>
      <c r="BB149" s="56"/>
      <c r="BC149" s="56"/>
      <c r="BD149" s="56"/>
    </row>
    <row r="150" ht="16.5" customHeight="1">
      <c r="A150" s="162"/>
      <c r="B150" s="162"/>
      <c r="C150" s="162"/>
      <c r="D150" s="162"/>
      <c r="E150" s="56"/>
      <c r="F150" s="163"/>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c r="AK150" s="56"/>
      <c r="AL150" s="56"/>
      <c r="AM150" s="56"/>
      <c r="AN150" s="56"/>
      <c r="AO150" s="56"/>
      <c r="AP150" s="56"/>
      <c r="AQ150" s="56"/>
      <c r="AR150" s="56"/>
      <c r="AS150" s="56"/>
      <c r="AT150" s="56"/>
      <c r="AU150" s="56"/>
      <c r="AV150" s="56"/>
      <c r="AW150" s="56"/>
      <c r="AX150" s="56"/>
      <c r="AY150" s="56"/>
      <c r="AZ150" s="56"/>
      <c r="BA150" s="56"/>
      <c r="BB150" s="56"/>
      <c r="BC150" s="56"/>
      <c r="BD150" s="56"/>
    </row>
    <row r="151" ht="16.5" customHeight="1">
      <c r="A151" s="162"/>
      <c r="B151" s="162"/>
      <c r="C151" s="162"/>
      <c r="D151" s="162"/>
      <c r="E151" s="56"/>
      <c r="F151" s="163"/>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c r="AK151" s="56"/>
      <c r="AL151" s="56"/>
      <c r="AM151" s="56"/>
      <c r="AN151" s="56"/>
      <c r="AO151" s="56"/>
      <c r="AP151" s="56"/>
      <c r="AQ151" s="56"/>
      <c r="AR151" s="56"/>
      <c r="AS151" s="56"/>
      <c r="AT151" s="56"/>
      <c r="AU151" s="56"/>
      <c r="AV151" s="56"/>
      <c r="AW151" s="56"/>
      <c r="AX151" s="56"/>
      <c r="AY151" s="56"/>
      <c r="AZ151" s="56"/>
      <c r="BA151" s="56"/>
      <c r="BB151" s="56"/>
      <c r="BC151" s="56"/>
      <c r="BD151" s="56"/>
    </row>
    <row r="152" ht="16.5" customHeight="1">
      <c r="A152" s="162"/>
      <c r="B152" s="162"/>
      <c r="C152" s="162"/>
      <c r="D152" s="162"/>
      <c r="E152" s="56"/>
      <c r="F152" s="163"/>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c r="AK152" s="56"/>
      <c r="AL152" s="56"/>
      <c r="AM152" s="56"/>
      <c r="AN152" s="56"/>
      <c r="AO152" s="56"/>
      <c r="AP152" s="56"/>
      <c r="AQ152" s="56"/>
      <c r="AR152" s="56"/>
      <c r="AS152" s="56"/>
      <c r="AT152" s="56"/>
      <c r="AU152" s="56"/>
      <c r="AV152" s="56"/>
      <c r="AW152" s="56"/>
      <c r="AX152" s="56"/>
      <c r="AY152" s="56"/>
      <c r="AZ152" s="56"/>
      <c r="BA152" s="56"/>
      <c r="BB152" s="56"/>
      <c r="BC152" s="56"/>
      <c r="BD152" s="56"/>
    </row>
    <row r="153" ht="16.5" customHeight="1">
      <c r="A153" s="162"/>
      <c r="B153" s="162"/>
      <c r="C153" s="162"/>
      <c r="D153" s="162"/>
      <c r="E153" s="56"/>
      <c r="F153" s="163"/>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c r="AK153" s="56"/>
      <c r="AL153" s="56"/>
      <c r="AM153" s="56"/>
      <c r="AN153" s="56"/>
      <c r="AO153" s="56"/>
      <c r="AP153" s="56"/>
      <c r="AQ153" s="56"/>
      <c r="AR153" s="56"/>
      <c r="AS153" s="56"/>
      <c r="AT153" s="56"/>
      <c r="AU153" s="56"/>
      <c r="AV153" s="56"/>
      <c r="AW153" s="56"/>
      <c r="AX153" s="56"/>
      <c r="AY153" s="56"/>
      <c r="AZ153" s="56"/>
      <c r="BA153" s="56"/>
      <c r="BB153" s="56"/>
      <c r="BC153" s="56"/>
      <c r="BD153" s="56"/>
    </row>
    <row r="154" ht="16.5" customHeight="1">
      <c r="A154" s="162"/>
      <c r="B154" s="162"/>
      <c r="C154" s="162"/>
      <c r="D154" s="162"/>
      <c r="E154" s="56"/>
      <c r="F154" s="163"/>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c r="AK154" s="56"/>
      <c r="AL154" s="56"/>
      <c r="AM154" s="56"/>
      <c r="AN154" s="56"/>
      <c r="AO154" s="56"/>
      <c r="AP154" s="56"/>
      <c r="AQ154" s="56"/>
      <c r="AR154" s="56"/>
      <c r="AS154" s="56"/>
      <c r="AT154" s="56"/>
      <c r="AU154" s="56"/>
      <c r="AV154" s="56"/>
      <c r="AW154" s="56"/>
      <c r="AX154" s="56"/>
      <c r="AY154" s="56"/>
      <c r="AZ154" s="56"/>
      <c r="BA154" s="56"/>
      <c r="BB154" s="56"/>
      <c r="BC154" s="56"/>
      <c r="BD154" s="56"/>
    </row>
    <row r="155" ht="16.5" customHeight="1">
      <c r="A155" s="162"/>
      <c r="B155" s="162"/>
      <c r="C155" s="162"/>
      <c r="D155" s="162"/>
      <c r="E155" s="56"/>
      <c r="F155" s="163"/>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c r="AK155" s="56"/>
      <c r="AL155" s="56"/>
      <c r="AM155" s="56"/>
      <c r="AN155" s="56"/>
      <c r="AO155" s="56"/>
      <c r="AP155" s="56"/>
      <c r="AQ155" s="56"/>
      <c r="AR155" s="56"/>
      <c r="AS155" s="56"/>
      <c r="AT155" s="56"/>
      <c r="AU155" s="56"/>
      <c r="AV155" s="56"/>
      <c r="AW155" s="56"/>
      <c r="AX155" s="56"/>
      <c r="AY155" s="56"/>
      <c r="AZ155" s="56"/>
      <c r="BA155" s="56"/>
      <c r="BB155" s="56"/>
      <c r="BC155" s="56"/>
      <c r="BD155" s="56"/>
    </row>
    <row r="156" ht="16.5" customHeight="1">
      <c r="A156" s="162"/>
      <c r="B156" s="162"/>
      <c r="C156" s="162"/>
      <c r="D156" s="162"/>
      <c r="E156" s="56"/>
      <c r="F156" s="163"/>
      <c r="G156" s="56"/>
      <c r="H156" s="56"/>
      <c r="I156" s="56"/>
      <c r="J156" s="56"/>
      <c r="K156" s="56"/>
      <c r="L156" s="56"/>
      <c r="M156" s="56"/>
      <c r="N156" s="56"/>
      <c r="O156" s="56"/>
      <c r="P156" s="56"/>
      <c r="Q156" s="56"/>
      <c r="R156" s="56"/>
      <c r="S156" s="56"/>
      <c r="T156" s="56"/>
      <c r="U156" s="56"/>
      <c r="V156" s="56"/>
      <c r="W156" s="56"/>
      <c r="X156" s="56"/>
      <c r="Y156" s="56"/>
      <c r="Z156" s="56"/>
      <c r="AA156" s="56"/>
      <c r="AB156" s="56"/>
      <c r="AC156" s="56"/>
      <c r="AD156" s="56"/>
      <c r="AE156" s="56"/>
      <c r="AF156" s="56"/>
      <c r="AG156" s="56"/>
      <c r="AH156" s="56"/>
      <c r="AI156" s="56"/>
      <c r="AJ156" s="56"/>
      <c r="AK156" s="56"/>
      <c r="AL156" s="56"/>
      <c r="AM156" s="56"/>
      <c r="AN156" s="56"/>
      <c r="AO156" s="56"/>
      <c r="AP156" s="56"/>
      <c r="AQ156" s="56"/>
      <c r="AR156" s="56"/>
      <c r="AS156" s="56"/>
      <c r="AT156" s="56"/>
      <c r="AU156" s="56"/>
      <c r="AV156" s="56"/>
      <c r="AW156" s="56"/>
      <c r="AX156" s="56"/>
      <c r="AY156" s="56"/>
      <c r="AZ156" s="56"/>
      <c r="BA156" s="56"/>
      <c r="BB156" s="56"/>
      <c r="BC156" s="56"/>
      <c r="BD156" s="56"/>
    </row>
    <row r="157" ht="16.5" customHeight="1">
      <c r="A157" s="162"/>
      <c r="B157" s="162"/>
      <c r="C157" s="162"/>
      <c r="D157" s="162"/>
      <c r="E157" s="56"/>
      <c r="F157" s="163"/>
      <c r="G157" s="56"/>
      <c r="H157" s="56"/>
      <c r="I157" s="56"/>
      <c r="J157" s="56"/>
      <c r="K157" s="56"/>
      <c r="L157" s="56"/>
      <c r="M157" s="56"/>
      <c r="N157" s="56"/>
      <c r="O157" s="56"/>
      <c r="P157" s="56"/>
      <c r="Q157" s="56"/>
      <c r="R157" s="56"/>
      <c r="S157" s="56"/>
      <c r="T157" s="56"/>
      <c r="U157" s="56"/>
      <c r="V157" s="56"/>
      <c r="W157" s="56"/>
      <c r="X157" s="56"/>
      <c r="Y157" s="56"/>
      <c r="Z157" s="56"/>
      <c r="AA157" s="56"/>
      <c r="AB157" s="56"/>
      <c r="AC157" s="56"/>
      <c r="AD157" s="56"/>
      <c r="AE157" s="56"/>
      <c r="AF157" s="56"/>
      <c r="AG157" s="56"/>
      <c r="AH157" s="56"/>
      <c r="AI157" s="56"/>
      <c r="AJ157" s="56"/>
      <c r="AK157" s="56"/>
      <c r="AL157" s="56"/>
      <c r="AM157" s="56"/>
      <c r="AN157" s="56"/>
      <c r="AO157" s="56"/>
      <c r="AP157" s="56"/>
      <c r="AQ157" s="56"/>
      <c r="AR157" s="56"/>
      <c r="AS157" s="56"/>
      <c r="AT157" s="56"/>
      <c r="AU157" s="56"/>
      <c r="AV157" s="56"/>
      <c r="AW157" s="56"/>
      <c r="AX157" s="56"/>
      <c r="AY157" s="56"/>
      <c r="AZ157" s="56"/>
      <c r="BA157" s="56"/>
      <c r="BB157" s="56"/>
      <c r="BC157" s="56"/>
      <c r="BD157" s="56"/>
    </row>
    <row r="158" ht="16.5" customHeight="1">
      <c r="A158" s="162"/>
      <c r="B158" s="162"/>
      <c r="C158" s="162"/>
      <c r="D158" s="162"/>
      <c r="E158" s="56"/>
      <c r="F158" s="163"/>
      <c r="G158" s="56"/>
      <c r="H158" s="56"/>
      <c r="I158" s="56"/>
      <c r="J158" s="56"/>
      <c r="K158" s="56"/>
      <c r="L158" s="56"/>
      <c r="M158" s="56"/>
      <c r="N158" s="56"/>
      <c r="O158" s="56"/>
      <c r="P158" s="56"/>
      <c r="Q158" s="56"/>
      <c r="R158" s="56"/>
      <c r="S158" s="56"/>
      <c r="T158" s="56"/>
      <c r="U158" s="56"/>
      <c r="V158" s="56"/>
      <c r="W158" s="56"/>
      <c r="X158" s="56"/>
      <c r="Y158" s="56"/>
      <c r="Z158" s="56"/>
      <c r="AA158" s="56"/>
      <c r="AB158" s="56"/>
      <c r="AC158" s="56"/>
      <c r="AD158" s="56"/>
      <c r="AE158" s="56"/>
      <c r="AF158" s="56"/>
      <c r="AG158" s="56"/>
      <c r="AH158" s="56"/>
      <c r="AI158" s="56"/>
      <c r="AJ158" s="56"/>
      <c r="AK158" s="56"/>
      <c r="AL158" s="56"/>
      <c r="AM158" s="56"/>
      <c r="AN158" s="56"/>
      <c r="AO158" s="56"/>
      <c r="AP158" s="56"/>
      <c r="AQ158" s="56"/>
      <c r="AR158" s="56"/>
      <c r="AS158" s="56"/>
      <c r="AT158" s="56"/>
      <c r="AU158" s="56"/>
      <c r="AV158" s="56"/>
      <c r="AW158" s="56"/>
      <c r="AX158" s="56"/>
      <c r="AY158" s="56"/>
      <c r="AZ158" s="56"/>
      <c r="BA158" s="56"/>
      <c r="BB158" s="56"/>
      <c r="BC158" s="56"/>
      <c r="BD158" s="56"/>
    </row>
    <row r="159" ht="16.5" customHeight="1">
      <c r="A159" s="162"/>
      <c r="B159" s="162"/>
      <c r="C159" s="162"/>
      <c r="D159" s="162"/>
      <c r="E159" s="56"/>
      <c r="F159" s="163"/>
      <c r="G159" s="56"/>
      <c r="H159" s="56"/>
      <c r="I159" s="56"/>
      <c r="J159" s="56"/>
      <c r="K159" s="56"/>
      <c r="L159" s="56"/>
      <c r="M159" s="56"/>
      <c r="N159" s="56"/>
      <c r="O159" s="56"/>
      <c r="P159" s="56"/>
      <c r="Q159" s="56"/>
      <c r="R159" s="56"/>
      <c r="S159" s="56"/>
      <c r="T159" s="56"/>
      <c r="U159" s="56"/>
      <c r="V159" s="56"/>
      <c r="W159" s="56"/>
      <c r="X159" s="56"/>
      <c r="Y159" s="56"/>
      <c r="Z159" s="56"/>
      <c r="AA159" s="56"/>
      <c r="AB159" s="56"/>
      <c r="AC159" s="56"/>
      <c r="AD159" s="56"/>
      <c r="AE159" s="56"/>
      <c r="AF159" s="56"/>
      <c r="AG159" s="56"/>
      <c r="AH159" s="56"/>
      <c r="AI159" s="56"/>
      <c r="AJ159" s="56"/>
      <c r="AK159" s="56"/>
      <c r="AL159" s="56"/>
      <c r="AM159" s="56"/>
      <c r="AN159" s="56"/>
      <c r="AO159" s="56"/>
      <c r="AP159" s="56"/>
      <c r="AQ159" s="56"/>
      <c r="AR159" s="56"/>
      <c r="AS159" s="56"/>
      <c r="AT159" s="56"/>
      <c r="AU159" s="56"/>
      <c r="AV159" s="56"/>
      <c r="AW159" s="56"/>
      <c r="AX159" s="56"/>
      <c r="AY159" s="56"/>
      <c r="AZ159" s="56"/>
      <c r="BA159" s="56"/>
      <c r="BB159" s="56"/>
      <c r="BC159" s="56"/>
      <c r="BD159" s="56"/>
    </row>
    <row r="160" ht="16.5" customHeight="1">
      <c r="A160" s="162"/>
      <c r="B160" s="162"/>
      <c r="C160" s="162"/>
      <c r="D160" s="162"/>
      <c r="E160" s="56"/>
      <c r="F160" s="163"/>
      <c r="G160" s="56"/>
      <c r="H160" s="56"/>
      <c r="I160" s="56"/>
      <c r="J160" s="56"/>
      <c r="K160" s="56"/>
      <c r="L160" s="56"/>
      <c r="M160" s="56"/>
      <c r="N160" s="56"/>
      <c r="O160" s="56"/>
      <c r="P160" s="56"/>
      <c r="Q160" s="56"/>
      <c r="R160" s="56"/>
      <c r="S160" s="56"/>
      <c r="T160" s="56"/>
      <c r="U160" s="56"/>
      <c r="V160" s="56"/>
      <c r="W160" s="56"/>
      <c r="X160" s="56"/>
      <c r="Y160" s="56"/>
      <c r="Z160" s="56"/>
      <c r="AA160" s="56"/>
      <c r="AB160" s="56"/>
      <c r="AC160" s="56"/>
      <c r="AD160" s="56"/>
      <c r="AE160" s="56"/>
      <c r="AF160" s="56"/>
      <c r="AG160" s="56"/>
      <c r="AH160" s="56"/>
      <c r="AI160" s="56"/>
      <c r="AJ160" s="56"/>
      <c r="AK160" s="56"/>
      <c r="AL160" s="56"/>
      <c r="AM160" s="56"/>
      <c r="AN160" s="56"/>
      <c r="AO160" s="56"/>
      <c r="AP160" s="56"/>
      <c r="AQ160" s="56"/>
      <c r="AR160" s="56"/>
      <c r="AS160" s="56"/>
      <c r="AT160" s="56"/>
      <c r="AU160" s="56"/>
      <c r="AV160" s="56"/>
      <c r="AW160" s="56"/>
      <c r="AX160" s="56"/>
      <c r="AY160" s="56"/>
      <c r="AZ160" s="56"/>
      <c r="BA160" s="56"/>
      <c r="BB160" s="56"/>
      <c r="BC160" s="56"/>
      <c r="BD160" s="56"/>
    </row>
    <row r="161" ht="16.5" customHeight="1">
      <c r="A161" s="162"/>
      <c r="B161" s="162"/>
      <c r="C161" s="162"/>
      <c r="D161" s="162"/>
      <c r="E161" s="56"/>
      <c r="F161" s="163"/>
      <c r="G161" s="56"/>
      <c r="H161" s="56"/>
      <c r="I161" s="56"/>
      <c r="J161" s="56"/>
      <c r="K161" s="56"/>
      <c r="L161" s="56"/>
      <c r="M161" s="56"/>
      <c r="N161" s="56"/>
      <c r="O161" s="56"/>
      <c r="P161" s="56"/>
      <c r="Q161" s="56"/>
      <c r="R161" s="56"/>
      <c r="S161" s="56"/>
      <c r="T161" s="56"/>
      <c r="U161" s="56"/>
      <c r="V161" s="56"/>
      <c r="W161" s="56"/>
      <c r="X161" s="56"/>
      <c r="Y161" s="56"/>
      <c r="Z161" s="56"/>
      <c r="AA161" s="56"/>
      <c r="AB161" s="56"/>
      <c r="AC161" s="56"/>
      <c r="AD161" s="56"/>
      <c r="AE161" s="56"/>
      <c r="AF161" s="56"/>
      <c r="AG161" s="56"/>
      <c r="AH161" s="56"/>
      <c r="AI161" s="56"/>
      <c r="AJ161" s="56"/>
      <c r="AK161" s="56"/>
      <c r="AL161" s="56"/>
      <c r="AM161" s="56"/>
      <c r="AN161" s="56"/>
      <c r="AO161" s="56"/>
      <c r="AP161" s="56"/>
      <c r="AQ161" s="56"/>
      <c r="AR161" s="56"/>
      <c r="AS161" s="56"/>
      <c r="AT161" s="56"/>
      <c r="AU161" s="56"/>
      <c r="AV161" s="56"/>
      <c r="AW161" s="56"/>
      <c r="AX161" s="56"/>
      <c r="AY161" s="56"/>
      <c r="AZ161" s="56"/>
      <c r="BA161" s="56"/>
      <c r="BB161" s="56"/>
      <c r="BC161" s="56"/>
      <c r="BD161" s="56"/>
    </row>
    <row r="162" ht="16.5" customHeight="1">
      <c r="A162" s="162"/>
      <c r="B162" s="162"/>
      <c r="C162" s="162"/>
      <c r="D162" s="162"/>
      <c r="E162" s="56"/>
      <c r="F162" s="163"/>
      <c r="G162" s="56"/>
      <c r="H162" s="56"/>
      <c r="I162" s="56"/>
      <c r="J162" s="56"/>
      <c r="K162" s="56"/>
      <c r="L162" s="56"/>
      <c r="M162" s="56"/>
      <c r="N162" s="56"/>
      <c r="O162" s="56"/>
      <c r="P162" s="56"/>
      <c r="Q162" s="56"/>
      <c r="R162" s="56"/>
      <c r="S162" s="56"/>
      <c r="T162" s="56"/>
      <c r="U162" s="56"/>
      <c r="V162" s="56"/>
      <c r="W162" s="56"/>
      <c r="X162" s="56"/>
      <c r="Y162" s="56"/>
      <c r="Z162" s="56"/>
      <c r="AA162" s="56"/>
      <c r="AB162" s="56"/>
      <c r="AC162" s="56"/>
      <c r="AD162" s="56"/>
      <c r="AE162" s="56"/>
      <c r="AF162" s="56"/>
      <c r="AG162" s="56"/>
      <c r="AH162" s="56"/>
      <c r="AI162" s="56"/>
      <c r="AJ162" s="56"/>
      <c r="AK162" s="56"/>
      <c r="AL162" s="56"/>
      <c r="AM162" s="56"/>
      <c r="AN162" s="56"/>
      <c r="AO162" s="56"/>
      <c r="AP162" s="56"/>
      <c r="AQ162" s="56"/>
      <c r="AR162" s="56"/>
      <c r="AS162" s="56"/>
      <c r="AT162" s="56"/>
      <c r="AU162" s="56"/>
      <c r="AV162" s="56"/>
      <c r="AW162" s="56"/>
      <c r="AX162" s="56"/>
      <c r="AY162" s="56"/>
      <c r="AZ162" s="56"/>
      <c r="BA162" s="56"/>
      <c r="BB162" s="56"/>
      <c r="BC162" s="56"/>
      <c r="BD162" s="56"/>
    </row>
    <row r="163" ht="16.5" customHeight="1">
      <c r="A163" s="162"/>
      <c r="B163" s="162"/>
      <c r="C163" s="162"/>
      <c r="D163" s="162"/>
      <c r="E163" s="56"/>
      <c r="F163" s="163"/>
      <c r="G163" s="56"/>
      <c r="H163" s="56"/>
      <c r="I163" s="56"/>
      <c r="J163" s="56"/>
      <c r="K163" s="56"/>
      <c r="L163" s="56"/>
      <c r="M163" s="56"/>
      <c r="N163" s="56"/>
      <c r="O163" s="56"/>
      <c r="P163" s="56"/>
      <c r="Q163" s="56"/>
      <c r="R163" s="56"/>
      <c r="S163" s="56"/>
      <c r="T163" s="56"/>
      <c r="U163" s="56"/>
      <c r="V163" s="56"/>
      <c r="W163" s="56"/>
      <c r="X163" s="56"/>
      <c r="Y163" s="56"/>
      <c r="Z163" s="56"/>
      <c r="AA163" s="56"/>
      <c r="AB163" s="56"/>
      <c r="AC163" s="56"/>
      <c r="AD163" s="56"/>
      <c r="AE163" s="56"/>
      <c r="AF163" s="56"/>
      <c r="AG163" s="56"/>
      <c r="AH163" s="56"/>
      <c r="AI163" s="56"/>
      <c r="AJ163" s="56"/>
      <c r="AK163" s="56"/>
      <c r="AL163" s="56"/>
      <c r="AM163" s="56"/>
      <c r="AN163" s="56"/>
      <c r="AO163" s="56"/>
      <c r="AP163" s="56"/>
      <c r="AQ163" s="56"/>
      <c r="AR163" s="56"/>
      <c r="AS163" s="56"/>
      <c r="AT163" s="56"/>
      <c r="AU163" s="56"/>
      <c r="AV163" s="56"/>
      <c r="AW163" s="56"/>
      <c r="AX163" s="56"/>
      <c r="AY163" s="56"/>
      <c r="AZ163" s="56"/>
      <c r="BA163" s="56"/>
      <c r="BB163" s="56"/>
      <c r="BC163" s="56"/>
      <c r="BD163" s="56"/>
    </row>
    <row r="164" ht="16.5" customHeight="1">
      <c r="A164" s="162"/>
      <c r="B164" s="162"/>
      <c r="C164" s="162"/>
      <c r="D164" s="162"/>
      <c r="E164" s="56"/>
      <c r="F164" s="163"/>
      <c r="G164" s="56"/>
      <c r="H164" s="56"/>
      <c r="I164" s="56"/>
      <c r="J164" s="56"/>
      <c r="K164" s="56"/>
      <c r="L164" s="56"/>
      <c r="M164" s="56"/>
      <c r="N164" s="56"/>
      <c r="O164" s="56"/>
      <c r="P164" s="56"/>
      <c r="Q164" s="56"/>
      <c r="R164" s="56"/>
      <c r="S164" s="56"/>
      <c r="T164" s="56"/>
      <c r="U164" s="56"/>
      <c r="V164" s="56"/>
      <c r="W164" s="56"/>
      <c r="X164" s="56"/>
      <c r="Y164" s="56"/>
      <c r="Z164" s="56"/>
      <c r="AA164" s="56"/>
      <c r="AB164" s="56"/>
      <c r="AC164" s="56"/>
      <c r="AD164" s="56"/>
      <c r="AE164" s="56"/>
      <c r="AF164" s="56"/>
      <c r="AG164" s="56"/>
      <c r="AH164" s="56"/>
      <c r="AI164" s="56"/>
      <c r="AJ164" s="56"/>
      <c r="AK164" s="56"/>
      <c r="AL164" s="56"/>
      <c r="AM164" s="56"/>
      <c r="AN164" s="56"/>
      <c r="AO164" s="56"/>
      <c r="AP164" s="56"/>
      <c r="AQ164" s="56"/>
      <c r="AR164" s="56"/>
      <c r="AS164" s="56"/>
      <c r="AT164" s="56"/>
      <c r="AU164" s="56"/>
      <c r="AV164" s="56"/>
      <c r="AW164" s="56"/>
      <c r="AX164" s="56"/>
      <c r="AY164" s="56"/>
      <c r="AZ164" s="56"/>
      <c r="BA164" s="56"/>
      <c r="BB164" s="56"/>
      <c r="BC164" s="56"/>
      <c r="BD164" s="56"/>
    </row>
    <row r="165" ht="16.5" customHeight="1">
      <c r="A165" s="162"/>
      <c r="B165" s="162"/>
      <c r="C165" s="162"/>
      <c r="D165" s="162"/>
      <c r="E165" s="56"/>
      <c r="F165" s="163"/>
      <c r="G165" s="56"/>
      <c r="H165" s="56"/>
      <c r="I165" s="56"/>
      <c r="J165" s="56"/>
      <c r="K165" s="56"/>
      <c r="L165" s="56"/>
      <c r="M165" s="56"/>
      <c r="N165" s="56"/>
      <c r="O165" s="56"/>
      <c r="P165" s="56"/>
      <c r="Q165" s="56"/>
      <c r="R165" s="56"/>
      <c r="S165" s="56"/>
      <c r="T165" s="56"/>
      <c r="U165" s="56"/>
      <c r="V165" s="56"/>
      <c r="W165" s="56"/>
      <c r="X165" s="56"/>
      <c r="Y165" s="56"/>
      <c r="Z165" s="56"/>
      <c r="AA165" s="56"/>
      <c r="AB165" s="56"/>
      <c r="AC165" s="56"/>
      <c r="AD165" s="56"/>
      <c r="AE165" s="56"/>
      <c r="AF165" s="56"/>
      <c r="AG165" s="56"/>
      <c r="AH165" s="56"/>
      <c r="AI165" s="56"/>
      <c r="AJ165" s="56"/>
      <c r="AK165" s="56"/>
      <c r="AL165" s="56"/>
      <c r="AM165" s="56"/>
      <c r="AN165" s="56"/>
      <c r="AO165" s="56"/>
      <c r="AP165" s="56"/>
      <c r="AQ165" s="56"/>
      <c r="AR165" s="56"/>
      <c r="AS165" s="56"/>
      <c r="AT165" s="56"/>
      <c r="AU165" s="56"/>
      <c r="AV165" s="56"/>
      <c r="AW165" s="56"/>
      <c r="AX165" s="56"/>
      <c r="AY165" s="56"/>
      <c r="AZ165" s="56"/>
      <c r="BA165" s="56"/>
      <c r="BB165" s="56"/>
      <c r="BC165" s="56"/>
      <c r="BD165" s="56"/>
    </row>
    <row r="166" ht="16.5" customHeight="1">
      <c r="A166" s="162"/>
      <c r="B166" s="162"/>
      <c r="C166" s="162"/>
      <c r="D166" s="162"/>
      <c r="E166" s="56"/>
      <c r="F166" s="163"/>
      <c r="G166" s="56"/>
      <c r="H166" s="56"/>
      <c r="I166" s="56"/>
      <c r="J166" s="56"/>
      <c r="K166" s="56"/>
      <c r="L166" s="56"/>
      <c r="M166" s="56"/>
      <c r="N166" s="56"/>
      <c r="O166" s="56"/>
      <c r="P166" s="56"/>
      <c r="Q166" s="56"/>
      <c r="R166" s="56"/>
      <c r="S166" s="56"/>
      <c r="T166" s="56"/>
      <c r="U166" s="56"/>
      <c r="V166" s="56"/>
      <c r="W166" s="56"/>
      <c r="X166" s="56"/>
      <c r="Y166" s="56"/>
      <c r="Z166" s="56"/>
      <c r="AA166" s="56"/>
      <c r="AB166" s="56"/>
      <c r="AC166" s="56"/>
      <c r="AD166" s="56"/>
      <c r="AE166" s="56"/>
      <c r="AF166" s="56"/>
      <c r="AG166" s="56"/>
      <c r="AH166" s="56"/>
      <c r="AI166" s="56"/>
      <c r="AJ166" s="56"/>
      <c r="AK166" s="56"/>
      <c r="AL166" s="56"/>
      <c r="AM166" s="56"/>
      <c r="AN166" s="56"/>
      <c r="AO166" s="56"/>
      <c r="AP166" s="56"/>
      <c r="AQ166" s="56"/>
      <c r="AR166" s="56"/>
      <c r="AS166" s="56"/>
      <c r="AT166" s="56"/>
      <c r="AU166" s="56"/>
      <c r="AV166" s="56"/>
      <c r="AW166" s="56"/>
      <c r="AX166" s="56"/>
      <c r="AY166" s="56"/>
      <c r="AZ166" s="56"/>
      <c r="BA166" s="56"/>
      <c r="BB166" s="56"/>
      <c r="BC166" s="56"/>
      <c r="BD166" s="56"/>
    </row>
    <row r="167" ht="16.5" customHeight="1">
      <c r="A167" s="162"/>
      <c r="B167" s="162"/>
      <c r="C167" s="162"/>
      <c r="D167" s="162"/>
      <c r="E167" s="56"/>
      <c r="F167" s="163"/>
      <c r="G167" s="56"/>
      <c r="H167" s="56"/>
      <c r="I167" s="56"/>
      <c r="J167" s="56"/>
      <c r="K167" s="56"/>
      <c r="L167" s="56"/>
      <c r="M167" s="56"/>
      <c r="N167" s="56"/>
      <c r="O167" s="56"/>
      <c r="P167" s="56"/>
      <c r="Q167" s="56"/>
      <c r="R167" s="56"/>
      <c r="S167" s="56"/>
      <c r="T167" s="56"/>
      <c r="U167" s="56"/>
      <c r="V167" s="56"/>
      <c r="W167" s="56"/>
      <c r="X167" s="56"/>
      <c r="Y167" s="56"/>
      <c r="Z167" s="56"/>
      <c r="AA167" s="56"/>
      <c r="AB167" s="56"/>
      <c r="AC167" s="56"/>
      <c r="AD167" s="56"/>
      <c r="AE167" s="56"/>
      <c r="AF167" s="56"/>
      <c r="AG167" s="56"/>
      <c r="AH167" s="56"/>
      <c r="AI167" s="56"/>
      <c r="AJ167" s="56"/>
      <c r="AK167" s="56"/>
      <c r="AL167" s="56"/>
      <c r="AM167" s="56"/>
      <c r="AN167" s="56"/>
      <c r="AO167" s="56"/>
      <c r="AP167" s="56"/>
      <c r="AQ167" s="56"/>
      <c r="AR167" s="56"/>
      <c r="AS167" s="56"/>
      <c r="AT167" s="56"/>
      <c r="AU167" s="56"/>
      <c r="AV167" s="56"/>
      <c r="AW167" s="56"/>
      <c r="AX167" s="56"/>
      <c r="AY167" s="56"/>
      <c r="AZ167" s="56"/>
      <c r="BA167" s="56"/>
      <c r="BB167" s="56"/>
      <c r="BC167" s="56"/>
      <c r="BD167" s="56"/>
    </row>
    <row r="168" ht="16.5" customHeight="1">
      <c r="A168" s="162"/>
      <c r="B168" s="162"/>
      <c r="C168" s="162"/>
      <c r="D168" s="162"/>
      <c r="E168" s="56"/>
      <c r="F168" s="163"/>
      <c r="G168" s="56"/>
      <c r="H168" s="56"/>
      <c r="I168" s="56"/>
      <c r="J168" s="56"/>
      <c r="K168" s="56"/>
      <c r="L168" s="56"/>
      <c r="M168" s="56"/>
      <c r="N168" s="56"/>
      <c r="O168" s="56"/>
      <c r="P168" s="56"/>
      <c r="Q168" s="56"/>
      <c r="R168" s="56"/>
      <c r="S168" s="56"/>
      <c r="T168" s="56"/>
      <c r="U168" s="56"/>
      <c r="V168" s="56"/>
      <c r="W168" s="56"/>
      <c r="X168" s="56"/>
      <c r="Y168" s="56"/>
      <c r="Z168" s="56"/>
      <c r="AA168" s="56"/>
      <c r="AB168" s="56"/>
      <c r="AC168" s="56"/>
      <c r="AD168" s="56"/>
      <c r="AE168" s="56"/>
      <c r="AF168" s="56"/>
      <c r="AG168" s="56"/>
      <c r="AH168" s="56"/>
      <c r="AI168" s="56"/>
      <c r="AJ168" s="56"/>
      <c r="AK168" s="56"/>
      <c r="AL168" s="56"/>
      <c r="AM168" s="56"/>
      <c r="AN168" s="56"/>
      <c r="AO168" s="56"/>
      <c r="AP168" s="56"/>
      <c r="AQ168" s="56"/>
      <c r="AR168" s="56"/>
      <c r="AS168" s="56"/>
      <c r="AT168" s="56"/>
      <c r="AU168" s="56"/>
      <c r="AV168" s="56"/>
      <c r="AW168" s="56"/>
      <c r="AX168" s="56"/>
      <c r="AY168" s="56"/>
      <c r="AZ168" s="56"/>
      <c r="BA168" s="56"/>
      <c r="BB168" s="56"/>
      <c r="BC168" s="56"/>
      <c r="BD168" s="56"/>
    </row>
    <row r="169" ht="16.5" customHeight="1">
      <c r="A169" s="162"/>
      <c r="B169" s="162"/>
      <c r="C169" s="162"/>
      <c r="D169" s="162"/>
      <c r="E169" s="56"/>
      <c r="F169" s="163"/>
      <c r="G169" s="56"/>
      <c r="H169" s="56"/>
      <c r="I169" s="56"/>
      <c r="J169" s="56"/>
      <c r="K169" s="56"/>
      <c r="L169" s="56"/>
      <c r="M169" s="56"/>
      <c r="N169" s="56"/>
      <c r="O169" s="56"/>
      <c r="P169" s="56"/>
      <c r="Q169" s="56"/>
      <c r="R169" s="56"/>
      <c r="S169" s="56"/>
      <c r="T169" s="56"/>
      <c r="U169" s="56"/>
      <c r="V169" s="56"/>
      <c r="W169" s="56"/>
      <c r="X169" s="56"/>
      <c r="Y169" s="56"/>
      <c r="Z169" s="56"/>
      <c r="AA169" s="56"/>
      <c r="AB169" s="56"/>
      <c r="AC169" s="56"/>
      <c r="AD169" s="56"/>
      <c r="AE169" s="56"/>
      <c r="AF169" s="56"/>
      <c r="AG169" s="56"/>
      <c r="AH169" s="56"/>
      <c r="AI169" s="56"/>
      <c r="AJ169" s="56"/>
      <c r="AK169" s="56"/>
      <c r="AL169" s="56"/>
      <c r="AM169" s="56"/>
      <c r="AN169" s="56"/>
      <c r="AO169" s="56"/>
      <c r="AP169" s="56"/>
      <c r="AQ169" s="56"/>
      <c r="AR169" s="56"/>
      <c r="AS169" s="56"/>
      <c r="AT169" s="56"/>
      <c r="AU169" s="56"/>
      <c r="AV169" s="56"/>
      <c r="AW169" s="56"/>
      <c r="AX169" s="56"/>
      <c r="AY169" s="56"/>
      <c r="AZ169" s="56"/>
      <c r="BA169" s="56"/>
      <c r="BB169" s="56"/>
      <c r="BC169" s="56"/>
      <c r="BD169" s="56"/>
    </row>
    <row r="170" ht="16.5" customHeight="1">
      <c r="A170" s="162"/>
      <c r="B170" s="162"/>
      <c r="C170" s="162"/>
      <c r="D170" s="162"/>
      <c r="E170" s="56"/>
      <c r="F170" s="163"/>
      <c r="G170" s="56"/>
      <c r="H170" s="56"/>
      <c r="I170" s="56"/>
      <c r="J170" s="56"/>
      <c r="K170" s="56"/>
      <c r="L170" s="56"/>
      <c r="M170" s="56"/>
      <c r="N170" s="56"/>
      <c r="O170" s="56"/>
      <c r="P170" s="56"/>
      <c r="Q170" s="56"/>
      <c r="R170" s="56"/>
      <c r="S170" s="56"/>
      <c r="T170" s="56"/>
      <c r="U170" s="56"/>
      <c r="V170" s="56"/>
      <c r="W170" s="56"/>
      <c r="X170" s="56"/>
      <c r="Y170" s="56"/>
      <c r="Z170" s="56"/>
      <c r="AA170" s="56"/>
      <c r="AB170" s="56"/>
      <c r="AC170" s="56"/>
      <c r="AD170" s="56"/>
      <c r="AE170" s="56"/>
      <c r="AF170" s="56"/>
      <c r="AG170" s="56"/>
      <c r="AH170" s="56"/>
      <c r="AI170" s="56"/>
      <c r="AJ170" s="56"/>
      <c r="AK170" s="56"/>
      <c r="AL170" s="56"/>
      <c r="AM170" s="56"/>
      <c r="AN170" s="56"/>
      <c r="AO170" s="56"/>
      <c r="AP170" s="56"/>
      <c r="AQ170" s="56"/>
      <c r="AR170" s="56"/>
      <c r="AS170" s="56"/>
      <c r="AT170" s="56"/>
      <c r="AU170" s="56"/>
      <c r="AV170" s="56"/>
      <c r="AW170" s="56"/>
      <c r="AX170" s="56"/>
      <c r="AY170" s="56"/>
      <c r="AZ170" s="56"/>
      <c r="BA170" s="56"/>
      <c r="BB170" s="56"/>
      <c r="BC170" s="56"/>
      <c r="BD170" s="56"/>
    </row>
    <row r="171" ht="16.5" customHeight="1">
      <c r="A171" s="162"/>
      <c r="B171" s="162"/>
      <c r="C171" s="162"/>
      <c r="D171" s="162"/>
      <c r="E171" s="56"/>
      <c r="F171" s="163"/>
      <c r="G171" s="56"/>
      <c r="H171" s="56"/>
      <c r="I171" s="56"/>
      <c r="J171" s="56"/>
      <c r="K171" s="56"/>
      <c r="L171" s="56"/>
      <c r="M171" s="56"/>
      <c r="N171" s="56"/>
      <c r="O171" s="56"/>
      <c r="P171" s="56"/>
      <c r="Q171" s="56"/>
      <c r="R171" s="56"/>
      <c r="S171" s="56"/>
      <c r="T171" s="56"/>
      <c r="U171" s="56"/>
      <c r="V171" s="56"/>
      <c r="W171" s="56"/>
      <c r="X171" s="56"/>
      <c r="Y171" s="56"/>
      <c r="Z171" s="56"/>
      <c r="AA171" s="56"/>
      <c r="AB171" s="56"/>
      <c r="AC171" s="56"/>
      <c r="AD171" s="56"/>
      <c r="AE171" s="56"/>
      <c r="AF171" s="56"/>
      <c r="AG171" s="56"/>
      <c r="AH171" s="56"/>
      <c r="AI171" s="56"/>
      <c r="AJ171" s="56"/>
      <c r="AK171" s="56"/>
      <c r="AL171" s="56"/>
      <c r="AM171" s="56"/>
      <c r="AN171" s="56"/>
      <c r="AO171" s="56"/>
      <c r="AP171" s="56"/>
      <c r="AQ171" s="56"/>
      <c r="AR171" s="56"/>
      <c r="AS171" s="56"/>
      <c r="AT171" s="56"/>
      <c r="AU171" s="56"/>
      <c r="AV171" s="56"/>
      <c r="AW171" s="56"/>
      <c r="AX171" s="56"/>
      <c r="AY171" s="56"/>
      <c r="AZ171" s="56"/>
      <c r="BA171" s="56"/>
      <c r="BB171" s="56"/>
      <c r="BC171" s="56"/>
      <c r="BD171" s="56"/>
    </row>
    <row r="172" ht="16.5" customHeight="1">
      <c r="A172" s="162"/>
      <c r="B172" s="162"/>
      <c r="C172" s="162"/>
      <c r="D172" s="162"/>
      <c r="E172" s="56"/>
      <c r="F172" s="163"/>
      <c r="G172" s="56"/>
      <c r="H172" s="56"/>
      <c r="I172" s="56"/>
      <c r="J172" s="56"/>
      <c r="K172" s="56"/>
      <c r="L172" s="56"/>
      <c r="M172" s="56"/>
      <c r="N172" s="56"/>
      <c r="O172" s="56"/>
      <c r="P172" s="56"/>
      <c r="Q172" s="56"/>
      <c r="R172" s="56"/>
      <c r="S172" s="56"/>
      <c r="T172" s="56"/>
      <c r="U172" s="56"/>
      <c r="V172" s="56"/>
      <c r="W172" s="56"/>
      <c r="X172" s="56"/>
      <c r="Y172" s="56"/>
      <c r="Z172" s="56"/>
      <c r="AA172" s="56"/>
      <c r="AB172" s="56"/>
      <c r="AC172" s="56"/>
      <c r="AD172" s="56"/>
      <c r="AE172" s="56"/>
      <c r="AF172" s="56"/>
      <c r="AG172" s="56"/>
      <c r="AH172" s="56"/>
      <c r="AI172" s="56"/>
      <c r="AJ172" s="56"/>
      <c r="AK172" s="56"/>
      <c r="AL172" s="56"/>
      <c r="AM172" s="56"/>
      <c r="AN172" s="56"/>
      <c r="AO172" s="56"/>
      <c r="AP172" s="56"/>
      <c r="AQ172" s="56"/>
      <c r="AR172" s="56"/>
      <c r="AS172" s="56"/>
      <c r="AT172" s="56"/>
      <c r="AU172" s="56"/>
      <c r="AV172" s="56"/>
      <c r="AW172" s="56"/>
      <c r="AX172" s="56"/>
      <c r="AY172" s="56"/>
      <c r="AZ172" s="56"/>
      <c r="BA172" s="56"/>
      <c r="BB172" s="56"/>
      <c r="BC172" s="56"/>
      <c r="BD172" s="56"/>
    </row>
    <row r="173" ht="16.5" customHeight="1">
      <c r="A173" s="162"/>
      <c r="B173" s="162"/>
      <c r="C173" s="162"/>
      <c r="D173" s="162"/>
      <c r="E173" s="56"/>
      <c r="F173" s="163"/>
      <c r="G173" s="56"/>
      <c r="H173" s="56"/>
      <c r="I173" s="56"/>
      <c r="J173" s="56"/>
      <c r="K173" s="56"/>
      <c r="L173" s="56"/>
      <c r="M173" s="56"/>
      <c r="N173" s="56"/>
      <c r="O173" s="56"/>
      <c r="P173" s="56"/>
      <c r="Q173" s="56"/>
      <c r="R173" s="56"/>
      <c r="S173" s="56"/>
      <c r="T173" s="56"/>
      <c r="U173" s="56"/>
      <c r="V173" s="56"/>
      <c r="W173" s="56"/>
      <c r="X173" s="56"/>
      <c r="Y173" s="56"/>
      <c r="Z173" s="56"/>
      <c r="AA173" s="56"/>
      <c r="AB173" s="56"/>
      <c r="AC173" s="56"/>
      <c r="AD173" s="56"/>
      <c r="AE173" s="56"/>
      <c r="AF173" s="56"/>
      <c r="AG173" s="56"/>
      <c r="AH173" s="56"/>
      <c r="AI173" s="56"/>
      <c r="AJ173" s="56"/>
      <c r="AK173" s="56"/>
      <c r="AL173" s="56"/>
      <c r="AM173" s="56"/>
      <c r="AN173" s="56"/>
      <c r="AO173" s="56"/>
      <c r="AP173" s="56"/>
      <c r="AQ173" s="56"/>
      <c r="AR173" s="56"/>
      <c r="AS173" s="56"/>
      <c r="AT173" s="56"/>
      <c r="AU173" s="56"/>
      <c r="AV173" s="56"/>
      <c r="AW173" s="56"/>
      <c r="AX173" s="56"/>
      <c r="AY173" s="56"/>
      <c r="AZ173" s="56"/>
      <c r="BA173" s="56"/>
      <c r="BB173" s="56"/>
      <c r="BC173" s="56"/>
      <c r="BD173" s="56"/>
    </row>
    <row r="174" ht="16.5" customHeight="1">
      <c r="A174" s="162"/>
      <c r="B174" s="162"/>
      <c r="C174" s="162"/>
      <c r="D174" s="162"/>
      <c r="E174" s="56"/>
      <c r="F174" s="163"/>
      <c r="G174" s="56"/>
      <c r="H174" s="56"/>
      <c r="I174" s="56"/>
      <c r="J174" s="56"/>
      <c r="K174" s="56"/>
      <c r="L174" s="56"/>
      <c r="M174" s="56"/>
      <c r="N174" s="56"/>
      <c r="O174" s="56"/>
      <c r="P174" s="56"/>
      <c r="Q174" s="56"/>
      <c r="R174" s="56"/>
      <c r="S174" s="56"/>
      <c r="T174" s="56"/>
      <c r="U174" s="56"/>
      <c r="V174" s="56"/>
      <c r="W174" s="56"/>
      <c r="X174" s="56"/>
      <c r="Y174" s="56"/>
      <c r="Z174" s="56"/>
      <c r="AA174" s="56"/>
      <c r="AB174" s="56"/>
      <c r="AC174" s="56"/>
      <c r="AD174" s="56"/>
      <c r="AE174" s="56"/>
      <c r="AF174" s="56"/>
      <c r="AG174" s="56"/>
      <c r="AH174" s="56"/>
      <c r="AI174" s="56"/>
      <c r="AJ174" s="56"/>
      <c r="AK174" s="56"/>
      <c r="AL174" s="56"/>
      <c r="AM174" s="56"/>
      <c r="AN174" s="56"/>
      <c r="AO174" s="56"/>
      <c r="AP174" s="56"/>
      <c r="AQ174" s="56"/>
      <c r="AR174" s="56"/>
      <c r="AS174" s="56"/>
      <c r="AT174" s="56"/>
      <c r="AU174" s="56"/>
      <c r="AV174" s="56"/>
      <c r="AW174" s="56"/>
      <c r="AX174" s="56"/>
      <c r="AY174" s="56"/>
      <c r="AZ174" s="56"/>
      <c r="BA174" s="56"/>
      <c r="BB174" s="56"/>
      <c r="BC174" s="56"/>
      <c r="BD174" s="56"/>
    </row>
    <row r="175" ht="16.5" customHeight="1">
      <c r="A175" s="162"/>
      <c r="B175" s="162"/>
      <c r="C175" s="162"/>
      <c r="D175" s="162"/>
      <c r="E175" s="56"/>
      <c r="F175" s="163"/>
      <c r="G175" s="56"/>
      <c r="H175" s="56"/>
      <c r="I175" s="56"/>
      <c r="J175" s="56"/>
      <c r="K175" s="56"/>
      <c r="L175" s="56"/>
      <c r="M175" s="56"/>
      <c r="N175" s="56"/>
      <c r="O175" s="56"/>
      <c r="P175" s="56"/>
      <c r="Q175" s="56"/>
      <c r="R175" s="56"/>
      <c r="S175" s="56"/>
      <c r="T175" s="56"/>
      <c r="U175" s="56"/>
      <c r="V175" s="56"/>
      <c r="W175" s="56"/>
      <c r="X175" s="56"/>
      <c r="Y175" s="56"/>
      <c r="Z175" s="56"/>
      <c r="AA175" s="56"/>
      <c r="AB175" s="56"/>
      <c r="AC175" s="56"/>
      <c r="AD175" s="56"/>
      <c r="AE175" s="56"/>
      <c r="AF175" s="56"/>
      <c r="AG175" s="56"/>
      <c r="AH175" s="56"/>
      <c r="AI175" s="56"/>
      <c r="AJ175" s="56"/>
      <c r="AK175" s="56"/>
      <c r="AL175" s="56"/>
      <c r="AM175" s="56"/>
      <c r="AN175" s="56"/>
      <c r="AO175" s="56"/>
      <c r="AP175" s="56"/>
      <c r="AQ175" s="56"/>
      <c r="AR175" s="56"/>
      <c r="AS175" s="56"/>
      <c r="AT175" s="56"/>
      <c r="AU175" s="56"/>
      <c r="AV175" s="56"/>
      <c r="AW175" s="56"/>
      <c r="AX175" s="56"/>
      <c r="AY175" s="56"/>
      <c r="AZ175" s="56"/>
      <c r="BA175" s="56"/>
      <c r="BB175" s="56"/>
      <c r="BC175" s="56"/>
      <c r="BD175" s="56"/>
    </row>
    <row r="176" ht="16.5" customHeight="1">
      <c r="A176" s="162"/>
      <c r="B176" s="162"/>
      <c r="C176" s="162"/>
      <c r="D176" s="162"/>
      <c r="E176" s="56"/>
      <c r="F176" s="163"/>
      <c r="G176" s="56"/>
      <c r="H176" s="56"/>
      <c r="I176" s="56"/>
      <c r="J176" s="56"/>
      <c r="K176" s="56"/>
      <c r="L176" s="56"/>
      <c r="M176" s="56"/>
      <c r="N176" s="56"/>
      <c r="O176" s="56"/>
      <c r="P176" s="56"/>
      <c r="Q176" s="56"/>
      <c r="R176" s="56"/>
      <c r="S176" s="56"/>
      <c r="T176" s="56"/>
      <c r="U176" s="56"/>
      <c r="V176" s="56"/>
      <c r="W176" s="56"/>
      <c r="X176" s="56"/>
      <c r="Y176" s="56"/>
      <c r="Z176" s="56"/>
      <c r="AA176" s="56"/>
      <c r="AB176" s="56"/>
      <c r="AC176" s="56"/>
      <c r="AD176" s="56"/>
      <c r="AE176" s="56"/>
      <c r="AF176" s="56"/>
      <c r="AG176" s="56"/>
      <c r="AH176" s="56"/>
      <c r="AI176" s="56"/>
      <c r="AJ176" s="56"/>
      <c r="AK176" s="56"/>
      <c r="AL176" s="56"/>
      <c r="AM176" s="56"/>
      <c r="AN176" s="56"/>
      <c r="AO176" s="56"/>
      <c r="AP176" s="56"/>
      <c r="AQ176" s="56"/>
      <c r="AR176" s="56"/>
      <c r="AS176" s="56"/>
      <c r="AT176" s="56"/>
      <c r="AU176" s="56"/>
      <c r="AV176" s="56"/>
      <c r="AW176" s="56"/>
      <c r="AX176" s="56"/>
      <c r="AY176" s="56"/>
      <c r="AZ176" s="56"/>
      <c r="BA176" s="56"/>
      <c r="BB176" s="56"/>
      <c r="BC176" s="56"/>
      <c r="BD176" s="56"/>
    </row>
    <row r="177" ht="16.5" customHeight="1">
      <c r="A177" s="162"/>
      <c r="B177" s="162"/>
      <c r="C177" s="162"/>
      <c r="D177" s="162"/>
      <c r="E177" s="56"/>
      <c r="F177" s="163"/>
      <c r="G177" s="56"/>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6"/>
      <c r="AY177" s="56"/>
      <c r="AZ177" s="56"/>
      <c r="BA177" s="56"/>
      <c r="BB177" s="56"/>
      <c r="BC177" s="56"/>
      <c r="BD177" s="56"/>
    </row>
    <row r="178" ht="16.5" customHeight="1">
      <c r="A178" s="162"/>
      <c r="B178" s="162"/>
      <c r="C178" s="162"/>
      <c r="D178" s="162"/>
      <c r="E178" s="56"/>
      <c r="F178" s="163"/>
      <c r="G178" s="56"/>
      <c r="H178" s="56"/>
      <c r="I178" s="56"/>
      <c r="J178" s="56"/>
      <c r="K178" s="56"/>
      <c r="L178" s="56"/>
      <c r="M178" s="56"/>
      <c r="N178" s="56"/>
      <c r="O178" s="56"/>
      <c r="P178" s="56"/>
      <c r="Q178" s="56"/>
      <c r="R178" s="56"/>
      <c r="S178" s="56"/>
      <c r="T178" s="56"/>
      <c r="U178" s="56"/>
      <c r="V178" s="56"/>
      <c r="W178" s="56"/>
      <c r="X178" s="56"/>
      <c r="Y178" s="56"/>
      <c r="Z178" s="56"/>
      <c r="AA178" s="56"/>
      <c r="AB178" s="56"/>
      <c r="AC178" s="56"/>
      <c r="AD178" s="56"/>
      <c r="AE178" s="56"/>
      <c r="AF178" s="56"/>
      <c r="AG178" s="56"/>
      <c r="AH178" s="56"/>
      <c r="AI178" s="56"/>
      <c r="AJ178" s="56"/>
      <c r="AK178" s="56"/>
      <c r="AL178" s="56"/>
      <c r="AM178" s="56"/>
      <c r="AN178" s="56"/>
      <c r="AO178" s="56"/>
      <c r="AP178" s="56"/>
      <c r="AQ178" s="56"/>
      <c r="AR178" s="56"/>
      <c r="AS178" s="56"/>
      <c r="AT178" s="56"/>
      <c r="AU178" s="56"/>
      <c r="AV178" s="56"/>
      <c r="AW178" s="56"/>
      <c r="AX178" s="56"/>
      <c r="AY178" s="56"/>
      <c r="AZ178" s="56"/>
      <c r="BA178" s="56"/>
      <c r="BB178" s="56"/>
      <c r="BC178" s="56"/>
      <c r="BD178" s="56"/>
    </row>
    <row r="179" ht="16.5" customHeight="1">
      <c r="A179" s="162"/>
      <c r="B179" s="162"/>
      <c r="C179" s="162"/>
      <c r="D179" s="162"/>
      <c r="E179" s="56"/>
      <c r="F179" s="163"/>
      <c r="G179" s="56"/>
      <c r="H179" s="56"/>
      <c r="I179" s="56"/>
      <c r="J179" s="56"/>
      <c r="K179" s="56"/>
      <c r="L179" s="56"/>
      <c r="M179" s="56"/>
      <c r="N179" s="56"/>
      <c r="O179" s="56"/>
      <c r="P179" s="56"/>
      <c r="Q179" s="56"/>
      <c r="R179" s="56"/>
      <c r="S179" s="56"/>
      <c r="T179" s="56"/>
      <c r="U179" s="56"/>
      <c r="V179" s="56"/>
      <c r="W179" s="56"/>
      <c r="X179" s="56"/>
      <c r="Y179" s="56"/>
      <c r="Z179" s="56"/>
      <c r="AA179" s="56"/>
      <c r="AB179" s="56"/>
      <c r="AC179" s="56"/>
      <c r="AD179" s="56"/>
      <c r="AE179" s="56"/>
      <c r="AF179" s="56"/>
      <c r="AG179" s="56"/>
      <c r="AH179" s="56"/>
      <c r="AI179" s="56"/>
      <c r="AJ179" s="56"/>
      <c r="AK179" s="56"/>
      <c r="AL179" s="56"/>
      <c r="AM179" s="56"/>
      <c r="AN179" s="56"/>
      <c r="AO179" s="56"/>
      <c r="AP179" s="56"/>
      <c r="AQ179" s="56"/>
      <c r="AR179" s="56"/>
      <c r="AS179" s="56"/>
      <c r="AT179" s="56"/>
      <c r="AU179" s="56"/>
      <c r="AV179" s="56"/>
      <c r="AW179" s="56"/>
      <c r="AX179" s="56"/>
      <c r="AY179" s="56"/>
      <c r="AZ179" s="56"/>
      <c r="BA179" s="56"/>
      <c r="BB179" s="56"/>
      <c r="BC179" s="56"/>
      <c r="BD179" s="56"/>
    </row>
    <row r="180" ht="16.5" customHeight="1">
      <c r="A180" s="162"/>
      <c r="B180" s="162"/>
      <c r="C180" s="162"/>
      <c r="D180" s="162"/>
      <c r="E180" s="56"/>
      <c r="F180" s="163"/>
      <c r="G180" s="56"/>
      <c r="H180" s="56"/>
      <c r="I180" s="56"/>
      <c r="J180" s="56"/>
      <c r="K180" s="56"/>
      <c r="L180" s="56"/>
      <c r="M180" s="56"/>
      <c r="N180" s="56"/>
      <c r="O180" s="56"/>
      <c r="P180" s="56"/>
      <c r="Q180" s="56"/>
      <c r="R180" s="56"/>
      <c r="S180" s="56"/>
      <c r="T180" s="56"/>
      <c r="U180" s="56"/>
      <c r="V180" s="56"/>
      <c r="W180" s="56"/>
      <c r="X180" s="56"/>
      <c r="Y180" s="56"/>
      <c r="Z180" s="56"/>
      <c r="AA180" s="56"/>
      <c r="AB180" s="56"/>
      <c r="AC180" s="56"/>
      <c r="AD180" s="56"/>
      <c r="AE180" s="56"/>
      <c r="AF180" s="56"/>
      <c r="AG180" s="56"/>
      <c r="AH180" s="56"/>
      <c r="AI180" s="56"/>
      <c r="AJ180" s="56"/>
      <c r="AK180" s="56"/>
      <c r="AL180" s="56"/>
      <c r="AM180" s="56"/>
      <c r="AN180" s="56"/>
      <c r="AO180" s="56"/>
      <c r="AP180" s="56"/>
      <c r="AQ180" s="56"/>
      <c r="AR180" s="56"/>
      <c r="AS180" s="56"/>
      <c r="AT180" s="56"/>
      <c r="AU180" s="56"/>
      <c r="AV180" s="56"/>
      <c r="AW180" s="56"/>
      <c r="AX180" s="56"/>
      <c r="AY180" s="56"/>
      <c r="AZ180" s="56"/>
      <c r="BA180" s="56"/>
      <c r="BB180" s="56"/>
      <c r="BC180" s="56"/>
      <c r="BD180" s="56"/>
    </row>
    <row r="181" ht="16.5" customHeight="1">
      <c r="A181" s="162"/>
      <c r="B181" s="162"/>
      <c r="C181" s="162"/>
      <c r="D181" s="162"/>
      <c r="E181" s="56"/>
      <c r="F181" s="163"/>
      <c r="G181" s="56"/>
      <c r="H181" s="56"/>
      <c r="I181" s="56"/>
      <c r="J181" s="56"/>
      <c r="K181" s="56"/>
      <c r="L181" s="56"/>
      <c r="M181" s="56"/>
      <c r="N181" s="56"/>
      <c r="O181" s="56"/>
      <c r="P181" s="56"/>
      <c r="Q181" s="56"/>
      <c r="R181" s="56"/>
      <c r="S181" s="56"/>
      <c r="T181" s="56"/>
      <c r="U181" s="56"/>
      <c r="V181" s="56"/>
      <c r="W181" s="56"/>
      <c r="X181" s="56"/>
      <c r="Y181" s="56"/>
      <c r="Z181" s="56"/>
      <c r="AA181" s="56"/>
      <c r="AB181" s="56"/>
      <c r="AC181" s="56"/>
      <c r="AD181" s="56"/>
      <c r="AE181" s="56"/>
      <c r="AF181" s="56"/>
      <c r="AG181" s="56"/>
      <c r="AH181" s="56"/>
      <c r="AI181" s="56"/>
      <c r="AJ181" s="56"/>
      <c r="AK181" s="56"/>
      <c r="AL181" s="56"/>
      <c r="AM181" s="56"/>
      <c r="AN181" s="56"/>
      <c r="AO181" s="56"/>
      <c r="AP181" s="56"/>
      <c r="AQ181" s="56"/>
      <c r="AR181" s="56"/>
      <c r="AS181" s="56"/>
      <c r="AT181" s="56"/>
      <c r="AU181" s="56"/>
      <c r="AV181" s="56"/>
      <c r="AW181" s="56"/>
      <c r="AX181" s="56"/>
      <c r="AY181" s="56"/>
      <c r="AZ181" s="56"/>
      <c r="BA181" s="56"/>
      <c r="BB181" s="56"/>
      <c r="BC181" s="56"/>
      <c r="BD181" s="56"/>
    </row>
    <row r="182" ht="16.5" customHeight="1">
      <c r="A182" s="162"/>
      <c r="B182" s="162"/>
      <c r="C182" s="162"/>
      <c r="D182" s="162"/>
      <c r="E182" s="56"/>
      <c r="F182" s="163"/>
      <c r="G182" s="56"/>
      <c r="H182" s="56"/>
      <c r="I182" s="56"/>
      <c r="J182" s="56"/>
      <c r="K182" s="56"/>
      <c r="L182" s="56"/>
      <c r="M182" s="56"/>
      <c r="N182" s="56"/>
      <c r="O182" s="56"/>
      <c r="P182" s="56"/>
      <c r="Q182" s="56"/>
      <c r="R182" s="56"/>
      <c r="S182" s="56"/>
      <c r="T182" s="56"/>
      <c r="U182" s="56"/>
      <c r="V182" s="56"/>
      <c r="W182" s="56"/>
      <c r="X182" s="56"/>
      <c r="Y182" s="56"/>
      <c r="Z182" s="56"/>
      <c r="AA182" s="56"/>
      <c r="AB182" s="56"/>
      <c r="AC182" s="56"/>
      <c r="AD182" s="56"/>
      <c r="AE182" s="56"/>
      <c r="AF182" s="56"/>
      <c r="AG182" s="56"/>
      <c r="AH182" s="56"/>
      <c r="AI182" s="56"/>
      <c r="AJ182" s="56"/>
      <c r="AK182" s="56"/>
      <c r="AL182" s="56"/>
      <c r="AM182" s="56"/>
      <c r="AN182" s="56"/>
      <c r="AO182" s="56"/>
      <c r="AP182" s="56"/>
      <c r="AQ182" s="56"/>
      <c r="AR182" s="56"/>
      <c r="AS182" s="56"/>
      <c r="AT182" s="56"/>
      <c r="AU182" s="56"/>
      <c r="AV182" s="56"/>
      <c r="AW182" s="56"/>
      <c r="AX182" s="56"/>
      <c r="AY182" s="56"/>
      <c r="AZ182" s="56"/>
      <c r="BA182" s="56"/>
      <c r="BB182" s="56"/>
      <c r="BC182" s="56"/>
      <c r="BD182" s="56"/>
    </row>
    <row r="183" ht="16.5" customHeight="1">
      <c r="A183" s="162"/>
      <c r="B183" s="162"/>
      <c r="C183" s="162"/>
      <c r="D183" s="162"/>
      <c r="E183" s="56"/>
      <c r="F183" s="163"/>
      <c r="G183" s="56"/>
      <c r="H183" s="56"/>
      <c r="I183" s="56"/>
      <c r="J183" s="56"/>
      <c r="K183" s="56"/>
      <c r="L183" s="56"/>
      <c r="M183" s="56"/>
      <c r="N183" s="56"/>
      <c r="O183" s="56"/>
      <c r="P183" s="56"/>
      <c r="Q183" s="56"/>
      <c r="R183" s="56"/>
      <c r="S183" s="56"/>
      <c r="T183" s="56"/>
      <c r="U183" s="56"/>
      <c r="V183" s="56"/>
      <c r="W183" s="56"/>
      <c r="X183" s="56"/>
      <c r="Y183" s="56"/>
      <c r="Z183" s="56"/>
      <c r="AA183" s="56"/>
      <c r="AB183" s="56"/>
      <c r="AC183" s="56"/>
      <c r="AD183" s="56"/>
      <c r="AE183" s="56"/>
      <c r="AF183" s="56"/>
      <c r="AG183" s="56"/>
      <c r="AH183" s="56"/>
      <c r="AI183" s="56"/>
      <c r="AJ183" s="56"/>
      <c r="AK183" s="56"/>
      <c r="AL183" s="56"/>
      <c r="AM183" s="56"/>
      <c r="AN183" s="56"/>
      <c r="AO183" s="56"/>
      <c r="AP183" s="56"/>
      <c r="AQ183" s="56"/>
      <c r="AR183" s="56"/>
      <c r="AS183" s="56"/>
      <c r="AT183" s="56"/>
      <c r="AU183" s="56"/>
      <c r="AV183" s="56"/>
      <c r="AW183" s="56"/>
      <c r="AX183" s="56"/>
      <c r="AY183" s="56"/>
      <c r="AZ183" s="56"/>
      <c r="BA183" s="56"/>
      <c r="BB183" s="56"/>
      <c r="BC183" s="56"/>
      <c r="BD183" s="56"/>
    </row>
    <row r="184" ht="16.5" customHeight="1">
      <c r="A184" s="162"/>
      <c r="B184" s="162"/>
      <c r="C184" s="162"/>
      <c r="D184" s="162"/>
      <c r="E184" s="56"/>
      <c r="F184" s="163"/>
      <c r="G184" s="56"/>
      <c r="H184" s="56"/>
      <c r="I184" s="56"/>
      <c r="J184" s="56"/>
      <c r="K184" s="56"/>
      <c r="L184" s="56"/>
      <c r="M184" s="56"/>
      <c r="N184" s="56"/>
      <c r="O184" s="56"/>
      <c r="P184" s="56"/>
      <c r="Q184" s="56"/>
      <c r="R184" s="56"/>
      <c r="S184" s="56"/>
      <c r="T184" s="56"/>
      <c r="U184" s="56"/>
      <c r="V184" s="56"/>
      <c r="W184" s="56"/>
      <c r="X184" s="56"/>
      <c r="Y184" s="56"/>
      <c r="Z184" s="56"/>
      <c r="AA184" s="56"/>
      <c r="AB184" s="56"/>
      <c r="AC184" s="56"/>
      <c r="AD184" s="56"/>
      <c r="AE184" s="56"/>
      <c r="AF184" s="56"/>
      <c r="AG184" s="56"/>
      <c r="AH184" s="56"/>
      <c r="AI184" s="56"/>
      <c r="AJ184" s="56"/>
      <c r="AK184" s="56"/>
      <c r="AL184" s="56"/>
      <c r="AM184" s="56"/>
      <c r="AN184" s="56"/>
      <c r="AO184" s="56"/>
      <c r="AP184" s="56"/>
      <c r="AQ184" s="56"/>
      <c r="AR184" s="56"/>
      <c r="AS184" s="56"/>
      <c r="AT184" s="56"/>
      <c r="AU184" s="56"/>
      <c r="AV184" s="56"/>
      <c r="AW184" s="56"/>
      <c r="AX184" s="56"/>
      <c r="AY184" s="56"/>
      <c r="AZ184" s="56"/>
      <c r="BA184" s="56"/>
      <c r="BB184" s="56"/>
      <c r="BC184" s="56"/>
      <c r="BD184" s="56"/>
    </row>
    <row r="185" ht="16.5" customHeight="1">
      <c r="A185" s="162"/>
      <c r="B185" s="162"/>
      <c r="C185" s="162"/>
      <c r="D185" s="162"/>
      <c r="E185" s="56"/>
      <c r="F185" s="163"/>
      <c r="G185" s="56"/>
      <c r="H185" s="56"/>
      <c r="I185" s="56"/>
      <c r="J185" s="56"/>
      <c r="K185" s="56"/>
      <c r="L185" s="56"/>
      <c r="M185" s="56"/>
      <c r="N185" s="56"/>
      <c r="O185" s="56"/>
      <c r="P185" s="56"/>
      <c r="Q185" s="56"/>
      <c r="R185" s="56"/>
      <c r="S185" s="56"/>
      <c r="T185" s="56"/>
      <c r="U185" s="56"/>
      <c r="V185" s="56"/>
      <c r="W185" s="56"/>
      <c r="X185" s="56"/>
      <c r="Y185" s="56"/>
      <c r="Z185" s="56"/>
      <c r="AA185" s="56"/>
      <c r="AB185" s="56"/>
      <c r="AC185" s="56"/>
      <c r="AD185" s="56"/>
      <c r="AE185" s="56"/>
      <c r="AF185" s="56"/>
      <c r="AG185" s="56"/>
      <c r="AH185" s="56"/>
      <c r="AI185" s="56"/>
      <c r="AJ185" s="56"/>
      <c r="AK185" s="56"/>
      <c r="AL185" s="56"/>
      <c r="AM185" s="56"/>
      <c r="AN185" s="56"/>
      <c r="AO185" s="56"/>
      <c r="AP185" s="56"/>
      <c r="AQ185" s="56"/>
      <c r="AR185" s="56"/>
      <c r="AS185" s="56"/>
      <c r="AT185" s="56"/>
      <c r="AU185" s="56"/>
      <c r="AV185" s="56"/>
      <c r="AW185" s="56"/>
      <c r="AX185" s="56"/>
      <c r="AY185" s="56"/>
      <c r="AZ185" s="56"/>
      <c r="BA185" s="56"/>
      <c r="BB185" s="56"/>
      <c r="BC185" s="56"/>
      <c r="BD185" s="56"/>
    </row>
    <row r="186" ht="16.5" customHeight="1">
      <c r="A186" s="162"/>
      <c r="B186" s="162"/>
      <c r="C186" s="162"/>
      <c r="D186" s="162"/>
      <c r="E186" s="56"/>
      <c r="F186" s="163"/>
      <c r="G186" s="56"/>
      <c r="H186" s="56"/>
      <c r="I186" s="56"/>
      <c r="J186" s="56"/>
      <c r="K186" s="56"/>
      <c r="L186" s="56"/>
      <c r="M186" s="56"/>
      <c r="N186" s="56"/>
      <c r="O186" s="56"/>
      <c r="P186" s="56"/>
      <c r="Q186" s="56"/>
      <c r="R186" s="56"/>
      <c r="S186" s="56"/>
      <c r="T186" s="56"/>
      <c r="U186" s="56"/>
      <c r="V186" s="56"/>
      <c r="W186" s="56"/>
      <c r="X186" s="56"/>
      <c r="Y186" s="56"/>
      <c r="Z186" s="56"/>
      <c r="AA186" s="56"/>
      <c r="AB186" s="56"/>
      <c r="AC186" s="56"/>
      <c r="AD186" s="56"/>
      <c r="AE186" s="56"/>
      <c r="AF186" s="56"/>
      <c r="AG186" s="56"/>
      <c r="AH186" s="56"/>
      <c r="AI186" s="56"/>
      <c r="AJ186" s="56"/>
      <c r="AK186" s="56"/>
      <c r="AL186" s="56"/>
      <c r="AM186" s="56"/>
      <c r="AN186" s="56"/>
      <c r="AO186" s="56"/>
      <c r="AP186" s="56"/>
      <c r="AQ186" s="56"/>
      <c r="AR186" s="56"/>
      <c r="AS186" s="56"/>
      <c r="AT186" s="56"/>
      <c r="AU186" s="56"/>
      <c r="AV186" s="56"/>
      <c r="AW186" s="56"/>
      <c r="AX186" s="56"/>
      <c r="AY186" s="56"/>
      <c r="AZ186" s="56"/>
      <c r="BA186" s="56"/>
      <c r="BB186" s="56"/>
      <c r="BC186" s="56"/>
      <c r="BD186" s="56"/>
    </row>
    <row r="187" ht="16.5" customHeight="1">
      <c r="A187" s="162"/>
      <c r="B187" s="162"/>
      <c r="C187" s="162"/>
      <c r="D187" s="162"/>
      <c r="E187" s="56"/>
      <c r="F187" s="163"/>
      <c r="G187" s="56"/>
      <c r="H187" s="56"/>
      <c r="I187" s="56"/>
      <c r="J187" s="56"/>
      <c r="K187" s="56"/>
      <c r="L187" s="56"/>
      <c r="M187" s="56"/>
      <c r="N187" s="56"/>
      <c r="O187" s="56"/>
      <c r="P187" s="56"/>
      <c r="Q187" s="56"/>
      <c r="R187" s="56"/>
      <c r="S187" s="56"/>
      <c r="T187" s="56"/>
      <c r="U187" s="56"/>
      <c r="V187" s="56"/>
      <c r="W187" s="56"/>
      <c r="X187" s="56"/>
      <c r="Y187" s="56"/>
      <c r="Z187" s="56"/>
      <c r="AA187" s="56"/>
      <c r="AB187" s="56"/>
      <c r="AC187" s="56"/>
      <c r="AD187" s="56"/>
      <c r="AE187" s="56"/>
      <c r="AF187" s="56"/>
      <c r="AG187" s="56"/>
      <c r="AH187" s="56"/>
      <c r="AI187" s="56"/>
      <c r="AJ187" s="56"/>
      <c r="AK187" s="56"/>
      <c r="AL187" s="56"/>
      <c r="AM187" s="56"/>
      <c r="AN187" s="56"/>
      <c r="AO187" s="56"/>
      <c r="AP187" s="56"/>
      <c r="AQ187" s="56"/>
      <c r="AR187" s="56"/>
      <c r="AS187" s="56"/>
      <c r="AT187" s="56"/>
      <c r="AU187" s="56"/>
      <c r="AV187" s="56"/>
      <c r="AW187" s="56"/>
      <c r="AX187" s="56"/>
      <c r="AY187" s="56"/>
      <c r="AZ187" s="56"/>
      <c r="BA187" s="56"/>
      <c r="BB187" s="56"/>
      <c r="BC187" s="56"/>
      <c r="BD187" s="56"/>
    </row>
    <row r="188" ht="16.5" customHeight="1">
      <c r="A188" s="162"/>
      <c r="B188" s="162"/>
      <c r="C188" s="162"/>
      <c r="D188" s="162"/>
      <c r="E188" s="56"/>
      <c r="F188" s="163"/>
      <c r="G188" s="56"/>
      <c r="H188" s="56"/>
      <c r="I188" s="56"/>
      <c r="J188" s="56"/>
      <c r="K188" s="56"/>
      <c r="L188" s="56"/>
      <c r="M188" s="56"/>
      <c r="N188" s="56"/>
      <c r="O188" s="56"/>
      <c r="P188" s="56"/>
      <c r="Q188" s="56"/>
      <c r="R188" s="56"/>
      <c r="S188" s="56"/>
      <c r="T188" s="56"/>
      <c r="U188" s="56"/>
      <c r="V188" s="56"/>
      <c r="W188" s="56"/>
      <c r="X188" s="56"/>
      <c r="Y188" s="56"/>
      <c r="Z188" s="56"/>
      <c r="AA188" s="56"/>
      <c r="AB188" s="56"/>
      <c r="AC188" s="56"/>
      <c r="AD188" s="56"/>
      <c r="AE188" s="56"/>
      <c r="AF188" s="56"/>
      <c r="AG188" s="56"/>
      <c r="AH188" s="56"/>
      <c r="AI188" s="56"/>
      <c r="AJ188" s="56"/>
      <c r="AK188" s="56"/>
      <c r="AL188" s="56"/>
      <c r="AM188" s="56"/>
      <c r="AN188" s="56"/>
      <c r="AO188" s="56"/>
      <c r="AP188" s="56"/>
      <c r="AQ188" s="56"/>
      <c r="AR188" s="56"/>
      <c r="AS188" s="56"/>
      <c r="AT188" s="56"/>
      <c r="AU188" s="56"/>
      <c r="AV188" s="56"/>
      <c r="AW188" s="56"/>
      <c r="AX188" s="56"/>
      <c r="AY188" s="56"/>
      <c r="AZ188" s="56"/>
      <c r="BA188" s="56"/>
      <c r="BB188" s="56"/>
      <c r="BC188" s="56"/>
      <c r="BD188" s="56"/>
    </row>
    <row r="189" ht="16.5" customHeight="1">
      <c r="A189" s="162"/>
      <c r="B189" s="162"/>
      <c r="C189" s="162"/>
      <c r="D189" s="162"/>
      <c r="E189" s="56"/>
      <c r="F189" s="163"/>
      <c r="G189" s="56"/>
      <c r="H189" s="56"/>
      <c r="I189" s="56"/>
      <c r="J189" s="56"/>
      <c r="K189" s="56"/>
      <c r="L189" s="56"/>
      <c r="M189" s="56"/>
      <c r="N189" s="56"/>
      <c r="O189" s="56"/>
      <c r="P189" s="56"/>
      <c r="Q189" s="56"/>
      <c r="R189" s="56"/>
      <c r="S189" s="56"/>
      <c r="T189" s="56"/>
      <c r="U189" s="56"/>
      <c r="V189" s="56"/>
      <c r="W189" s="56"/>
      <c r="X189" s="56"/>
      <c r="Y189" s="56"/>
      <c r="Z189" s="56"/>
      <c r="AA189" s="56"/>
      <c r="AB189" s="56"/>
      <c r="AC189" s="56"/>
      <c r="AD189" s="56"/>
      <c r="AE189" s="56"/>
      <c r="AF189" s="56"/>
      <c r="AG189" s="56"/>
      <c r="AH189" s="56"/>
      <c r="AI189" s="56"/>
      <c r="AJ189" s="56"/>
      <c r="AK189" s="56"/>
      <c r="AL189" s="56"/>
      <c r="AM189" s="56"/>
      <c r="AN189" s="56"/>
      <c r="AO189" s="56"/>
      <c r="AP189" s="56"/>
      <c r="AQ189" s="56"/>
      <c r="AR189" s="56"/>
      <c r="AS189" s="56"/>
      <c r="AT189" s="56"/>
      <c r="AU189" s="56"/>
      <c r="AV189" s="56"/>
      <c r="AW189" s="56"/>
      <c r="AX189" s="56"/>
      <c r="AY189" s="56"/>
      <c r="AZ189" s="56"/>
      <c r="BA189" s="56"/>
      <c r="BB189" s="56"/>
      <c r="BC189" s="56"/>
      <c r="BD189" s="56"/>
    </row>
    <row r="190" ht="16.5" customHeight="1">
      <c r="A190" s="162"/>
      <c r="B190" s="162"/>
      <c r="C190" s="162"/>
      <c r="D190" s="162"/>
      <c r="E190" s="56"/>
      <c r="F190" s="163"/>
      <c r="G190" s="56"/>
      <c r="H190" s="56"/>
      <c r="I190" s="56"/>
      <c r="J190" s="56"/>
      <c r="K190" s="56"/>
      <c r="L190" s="56"/>
      <c r="M190" s="56"/>
      <c r="N190" s="56"/>
      <c r="O190" s="56"/>
      <c r="P190" s="56"/>
      <c r="Q190" s="56"/>
      <c r="R190" s="56"/>
      <c r="S190" s="56"/>
      <c r="T190" s="56"/>
      <c r="U190" s="56"/>
      <c r="V190" s="56"/>
      <c r="W190" s="56"/>
      <c r="X190" s="56"/>
      <c r="Y190" s="56"/>
      <c r="Z190" s="56"/>
      <c r="AA190" s="56"/>
      <c r="AB190" s="56"/>
      <c r="AC190" s="56"/>
      <c r="AD190" s="56"/>
      <c r="AE190" s="56"/>
      <c r="AF190" s="56"/>
      <c r="AG190" s="56"/>
      <c r="AH190" s="56"/>
      <c r="AI190" s="56"/>
      <c r="AJ190" s="56"/>
      <c r="AK190" s="56"/>
      <c r="AL190" s="56"/>
      <c r="AM190" s="56"/>
      <c r="AN190" s="56"/>
      <c r="AO190" s="56"/>
      <c r="AP190" s="56"/>
      <c r="AQ190" s="56"/>
      <c r="AR190" s="56"/>
      <c r="AS190" s="56"/>
      <c r="AT190" s="56"/>
      <c r="AU190" s="56"/>
      <c r="AV190" s="56"/>
      <c r="AW190" s="56"/>
      <c r="AX190" s="56"/>
      <c r="AY190" s="56"/>
      <c r="AZ190" s="56"/>
      <c r="BA190" s="56"/>
      <c r="BB190" s="56"/>
      <c r="BC190" s="56"/>
      <c r="BD190" s="56"/>
    </row>
    <row r="191" ht="16.5" customHeight="1">
      <c r="A191" s="162"/>
      <c r="B191" s="162"/>
      <c r="C191" s="162"/>
      <c r="D191" s="162"/>
      <c r="E191" s="56"/>
      <c r="F191" s="163"/>
      <c r="G191" s="56"/>
      <c r="H191" s="56"/>
      <c r="I191" s="56"/>
      <c r="J191" s="56"/>
      <c r="K191" s="56"/>
      <c r="L191" s="56"/>
      <c r="M191" s="56"/>
      <c r="N191" s="56"/>
      <c r="O191" s="56"/>
      <c r="P191" s="56"/>
      <c r="Q191" s="56"/>
      <c r="R191" s="56"/>
      <c r="S191" s="56"/>
      <c r="T191" s="56"/>
      <c r="U191" s="56"/>
      <c r="V191" s="56"/>
      <c r="W191" s="56"/>
      <c r="X191" s="56"/>
      <c r="Y191" s="56"/>
      <c r="Z191" s="56"/>
      <c r="AA191" s="56"/>
      <c r="AB191" s="56"/>
      <c r="AC191" s="56"/>
      <c r="AD191" s="56"/>
      <c r="AE191" s="56"/>
      <c r="AF191" s="56"/>
      <c r="AG191" s="56"/>
      <c r="AH191" s="56"/>
      <c r="AI191" s="56"/>
      <c r="AJ191" s="56"/>
      <c r="AK191" s="56"/>
      <c r="AL191" s="56"/>
      <c r="AM191" s="56"/>
      <c r="AN191" s="56"/>
      <c r="AO191" s="56"/>
      <c r="AP191" s="56"/>
      <c r="AQ191" s="56"/>
      <c r="AR191" s="56"/>
      <c r="AS191" s="56"/>
      <c r="AT191" s="56"/>
      <c r="AU191" s="56"/>
      <c r="AV191" s="56"/>
      <c r="AW191" s="56"/>
      <c r="AX191" s="56"/>
      <c r="AY191" s="56"/>
      <c r="AZ191" s="56"/>
      <c r="BA191" s="56"/>
      <c r="BB191" s="56"/>
      <c r="BC191" s="56"/>
      <c r="BD191" s="56"/>
    </row>
    <row r="192" ht="16.5" customHeight="1">
      <c r="A192" s="162"/>
      <c r="B192" s="162"/>
      <c r="C192" s="162"/>
      <c r="D192" s="162"/>
      <c r="E192" s="56"/>
      <c r="F192" s="163"/>
      <c r="G192" s="56"/>
      <c r="H192" s="56"/>
      <c r="I192" s="56"/>
      <c r="J192" s="56"/>
      <c r="K192" s="56"/>
      <c r="L192" s="56"/>
      <c r="M192" s="56"/>
      <c r="N192" s="56"/>
      <c r="O192" s="56"/>
      <c r="P192" s="56"/>
      <c r="Q192" s="56"/>
      <c r="R192" s="56"/>
      <c r="S192" s="56"/>
      <c r="T192" s="56"/>
      <c r="U192" s="56"/>
      <c r="V192" s="56"/>
      <c r="W192" s="56"/>
      <c r="X192" s="56"/>
      <c r="Y192" s="56"/>
      <c r="Z192" s="56"/>
      <c r="AA192" s="56"/>
      <c r="AB192" s="56"/>
      <c r="AC192" s="56"/>
      <c r="AD192" s="56"/>
      <c r="AE192" s="56"/>
      <c r="AF192" s="56"/>
      <c r="AG192" s="56"/>
      <c r="AH192" s="56"/>
      <c r="AI192" s="56"/>
      <c r="AJ192" s="56"/>
      <c r="AK192" s="56"/>
      <c r="AL192" s="56"/>
      <c r="AM192" s="56"/>
      <c r="AN192" s="56"/>
      <c r="AO192" s="56"/>
      <c r="AP192" s="56"/>
      <c r="AQ192" s="56"/>
      <c r="AR192" s="56"/>
      <c r="AS192" s="56"/>
      <c r="AT192" s="56"/>
      <c r="AU192" s="56"/>
      <c r="AV192" s="56"/>
      <c r="AW192" s="56"/>
      <c r="AX192" s="56"/>
      <c r="AY192" s="56"/>
      <c r="AZ192" s="56"/>
      <c r="BA192" s="56"/>
      <c r="BB192" s="56"/>
      <c r="BC192" s="56"/>
      <c r="BD192" s="56"/>
    </row>
    <row r="193" ht="16.5" customHeight="1">
      <c r="A193" s="162"/>
      <c r="B193" s="162"/>
      <c r="C193" s="162"/>
      <c r="D193" s="162"/>
      <c r="E193" s="56"/>
      <c r="F193" s="163"/>
      <c r="G193" s="56"/>
      <c r="H193" s="56"/>
      <c r="I193" s="56"/>
      <c r="J193" s="56"/>
      <c r="K193" s="56"/>
      <c r="L193" s="56"/>
      <c r="M193" s="56"/>
      <c r="N193" s="56"/>
      <c r="O193" s="56"/>
      <c r="P193" s="56"/>
      <c r="Q193" s="56"/>
      <c r="R193" s="56"/>
      <c r="S193" s="56"/>
      <c r="T193" s="56"/>
      <c r="U193" s="56"/>
      <c r="V193" s="56"/>
      <c r="W193" s="56"/>
      <c r="X193" s="56"/>
      <c r="Y193" s="56"/>
      <c r="Z193" s="56"/>
      <c r="AA193" s="56"/>
      <c r="AB193" s="56"/>
      <c r="AC193" s="56"/>
      <c r="AD193" s="56"/>
      <c r="AE193" s="56"/>
      <c r="AF193" s="56"/>
      <c r="AG193" s="56"/>
      <c r="AH193" s="56"/>
      <c r="AI193" s="56"/>
      <c r="AJ193" s="56"/>
      <c r="AK193" s="56"/>
      <c r="AL193" s="56"/>
      <c r="AM193" s="56"/>
      <c r="AN193" s="56"/>
      <c r="AO193" s="56"/>
      <c r="AP193" s="56"/>
      <c r="AQ193" s="56"/>
      <c r="AR193" s="56"/>
      <c r="AS193" s="56"/>
      <c r="AT193" s="56"/>
      <c r="AU193" s="56"/>
      <c r="AV193" s="56"/>
      <c r="AW193" s="56"/>
      <c r="AX193" s="56"/>
      <c r="AY193" s="56"/>
      <c r="AZ193" s="56"/>
      <c r="BA193" s="56"/>
      <c r="BB193" s="56"/>
      <c r="BC193" s="56"/>
      <c r="BD193" s="56"/>
    </row>
    <row r="194" ht="16.5" customHeight="1">
      <c r="A194" s="162"/>
      <c r="B194" s="162"/>
      <c r="C194" s="162"/>
      <c r="D194" s="162"/>
      <c r="E194" s="56"/>
      <c r="F194" s="163"/>
      <c r="G194" s="56"/>
      <c r="H194" s="56"/>
      <c r="I194" s="56"/>
      <c r="J194" s="56"/>
      <c r="K194" s="56"/>
      <c r="L194" s="56"/>
      <c r="M194" s="56"/>
      <c r="N194" s="56"/>
      <c r="O194" s="56"/>
      <c r="P194" s="56"/>
      <c r="Q194" s="56"/>
      <c r="R194" s="56"/>
      <c r="S194" s="56"/>
      <c r="T194" s="56"/>
      <c r="U194" s="56"/>
      <c r="V194" s="56"/>
      <c r="W194" s="56"/>
      <c r="X194" s="56"/>
      <c r="Y194" s="56"/>
      <c r="Z194" s="56"/>
      <c r="AA194" s="56"/>
      <c r="AB194" s="56"/>
      <c r="AC194" s="56"/>
      <c r="AD194" s="56"/>
      <c r="AE194" s="56"/>
      <c r="AF194" s="56"/>
      <c r="AG194" s="56"/>
      <c r="AH194" s="56"/>
      <c r="AI194" s="56"/>
      <c r="AJ194" s="56"/>
      <c r="AK194" s="56"/>
      <c r="AL194" s="56"/>
      <c r="AM194" s="56"/>
      <c r="AN194" s="56"/>
      <c r="AO194" s="56"/>
      <c r="AP194" s="56"/>
      <c r="AQ194" s="56"/>
      <c r="AR194" s="56"/>
      <c r="AS194" s="56"/>
      <c r="AT194" s="56"/>
      <c r="AU194" s="56"/>
      <c r="AV194" s="56"/>
      <c r="AW194" s="56"/>
      <c r="AX194" s="56"/>
      <c r="AY194" s="56"/>
      <c r="AZ194" s="56"/>
      <c r="BA194" s="56"/>
      <c r="BB194" s="56"/>
      <c r="BC194" s="56"/>
      <c r="BD194" s="56"/>
    </row>
    <row r="195" ht="16.5" customHeight="1">
      <c r="A195" s="162"/>
      <c r="B195" s="162"/>
      <c r="C195" s="162"/>
      <c r="D195" s="162"/>
      <c r="E195" s="56"/>
      <c r="F195" s="163"/>
      <c r="G195" s="56"/>
      <c r="H195" s="56"/>
      <c r="I195" s="56"/>
      <c r="J195" s="56"/>
      <c r="K195" s="56"/>
      <c r="L195" s="56"/>
      <c r="M195" s="56"/>
      <c r="N195" s="56"/>
      <c r="O195" s="56"/>
      <c r="P195" s="56"/>
      <c r="Q195" s="56"/>
      <c r="R195" s="56"/>
      <c r="S195" s="56"/>
      <c r="T195" s="56"/>
      <c r="U195" s="56"/>
      <c r="V195" s="56"/>
      <c r="W195" s="56"/>
      <c r="X195" s="56"/>
      <c r="Y195" s="56"/>
      <c r="Z195" s="56"/>
      <c r="AA195" s="56"/>
      <c r="AB195" s="56"/>
      <c r="AC195" s="56"/>
      <c r="AD195" s="56"/>
      <c r="AE195" s="56"/>
      <c r="AF195" s="56"/>
      <c r="AG195" s="56"/>
      <c r="AH195" s="56"/>
      <c r="AI195" s="56"/>
      <c r="AJ195" s="56"/>
      <c r="AK195" s="56"/>
      <c r="AL195" s="56"/>
      <c r="AM195" s="56"/>
      <c r="AN195" s="56"/>
      <c r="AO195" s="56"/>
      <c r="AP195" s="56"/>
      <c r="AQ195" s="56"/>
      <c r="AR195" s="56"/>
      <c r="AS195" s="56"/>
      <c r="AT195" s="56"/>
      <c r="AU195" s="56"/>
      <c r="AV195" s="56"/>
      <c r="AW195" s="56"/>
      <c r="AX195" s="56"/>
      <c r="AY195" s="56"/>
      <c r="AZ195" s="56"/>
      <c r="BA195" s="56"/>
      <c r="BB195" s="56"/>
      <c r="BC195" s="56"/>
      <c r="BD195" s="56"/>
    </row>
    <row r="196" ht="16.5" customHeight="1">
      <c r="A196" s="162"/>
      <c r="B196" s="162"/>
      <c r="C196" s="162"/>
      <c r="D196" s="162"/>
      <c r="E196" s="56"/>
      <c r="F196" s="163"/>
      <c r="G196" s="56"/>
      <c r="H196" s="56"/>
      <c r="I196" s="56"/>
      <c r="J196" s="56"/>
      <c r="K196" s="56"/>
      <c r="L196" s="56"/>
      <c r="M196" s="56"/>
      <c r="N196" s="56"/>
      <c r="O196" s="56"/>
      <c r="P196" s="56"/>
      <c r="Q196" s="56"/>
      <c r="R196" s="56"/>
      <c r="S196" s="56"/>
      <c r="T196" s="56"/>
      <c r="U196" s="56"/>
      <c r="V196" s="56"/>
      <c r="W196" s="56"/>
      <c r="X196" s="56"/>
      <c r="Y196" s="56"/>
      <c r="Z196" s="56"/>
      <c r="AA196" s="56"/>
      <c r="AB196" s="56"/>
      <c r="AC196" s="56"/>
      <c r="AD196" s="56"/>
      <c r="AE196" s="56"/>
      <c r="AF196" s="56"/>
      <c r="AG196" s="56"/>
      <c r="AH196" s="56"/>
      <c r="AI196" s="56"/>
      <c r="AJ196" s="56"/>
      <c r="AK196" s="56"/>
      <c r="AL196" s="56"/>
      <c r="AM196" s="56"/>
      <c r="AN196" s="56"/>
      <c r="AO196" s="56"/>
      <c r="AP196" s="56"/>
      <c r="AQ196" s="56"/>
      <c r="AR196" s="56"/>
      <c r="AS196" s="56"/>
      <c r="AT196" s="56"/>
      <c r="AU196" s="56"/>
      <c r="AV196" s="56"/>
      <c r="AW196" s="56"/>
      <c r="AX196" s="56"/>
      <c r="AY196" s="56"/>
      <c r="AZ196" s="56"/>
      <c r="BA196" s="56"/>
      <c r="BB196" s="56"/>
      <c r="BC196" s="56"/>
      <c r="BD196" s="56"/>
    </row>
    <row r="197" ht="16.5" customHeight="1">
      <c r="A197" s="162"/>
      <c r="B197" s="162"/>
      <c r="C197" s="162"/>
      <c r="D197" s="162"/>
      <c r="E197" s="56"/>
      <c r="F197" s="163"/>
      <c r="G197" s="56"/>
      <c r="H197" s="56"/>
      <c r="I197" s="56"/>
      <c r="J197" s="56"/>
      <c r="K197" s="56"/>
      <c r="L197" s="56"/>
      <c r="M197" s="56"/>
      <c r="N197" s="56"/>
      <c r="O197" s="56"/>
      <c r="P197" s="56"/>
      <c r="Q197" s="56"/>
      <c r="R197" s="56"/>
      <c r="S197" s="56"/>
      <c r="T197" s="56"/>
      <c r="U197" s="56"/>
      <c r="V197" s="56"/>
      <c r="W197" s="56"/>
      <c r="X197" s="56"/>
      <c r="Y197" s="56"/>
      <c r="Z197" s="56"/>
      <c r="AA197" s="56"/>
      <c r="AB197" s="56"/>
      <c r="AC197" s="56"/>
      <c r="AD197" s="56"/>
      <c r="AE197" s="56"/>
      <c r="AF197" s="56"/>
      <c r="AG197" s="56"/>
      <c r="AH197" s="56"/>
      <c r="AI197" s="56"/>
      <c r="AJ197" s="56"/>
      <c r="AK197" s="56"/>
      <c r="AL197" s="56"/>
      <c r="AM197" s="56"/>
      <c r="AN197" s="56"/>
      <c r="AO197" s="56"/>
      <c r="AP197" s="56"/>
      <c r="AQ197" s="56"/>
      <c r="AR197" s="56"/>
      <c r="AS197" s="56"/>
      <c r="AT197" s="56"/>
      <c r="AU197" s="56"/>
      <c r="AV197" s="56"/>
      <c r="AW197" s="56"/>
      <c r="AX197" s="56"/>
      <c r="AY197" s="56"/>
      <c r="AZ197" s="56"/>
      <c r="BA197" s="56"/>
      <c r="BB197" s="56"/>
      <c r="BC197" s="56"/>
      <c r="BD197" s="56"/>
    </row>
    <row r="198" ht="16.5" customHeight="1">
      <c r="A198" s="162"/>
      <c r="B198" s="162"/>
      <c r="C198" s="162"/>
      <c r="D198" s="162"/>
      <c r="E198" s="56"/>
      <c r="F198" s="163"/>
      <c r="G198" s="56"/>
      <c r="H198" s="56"/>
      <c r="I198" s="56"/>
      <c r="J198" s="56"/>
      <c r="K198" s="56"/>
      <c r="L198" s="56"/>
      <c r="M198" s="56"/>
      <c r="N198" s="56"/>
      <c r="O198" s="56"/>
      <c r="P198" s="56"/>
      <c r="Q198" s="56"/>
      <c r="R198" s="56"/>
      <c r="S198" s="56"/>
      <c r="T198" s="56"/>
      <c r="U198" s="56"/>
      <c r="V198" s="56"/>
      <c r="W198" s="56"/>
      <c r="X198" s="56"/>
      <c r="Y198" s="56"/>
      <c r="Z198" s="56"/>
      <c r="AA198" s="56"/>
      <c r="AB198" s="56"/>
      <c r="AC198" s="56"/>
      <c r="AD198" s="56"/>
      <c r="AE198" s="56"/>
      <c r="AF198" s="56"/>
      <c r="AG198" s="56"/>
      <c r="AH198" s="56"/>
      <c r="AI198" s="56"/>
      <c r="AJ198" s="56"/>
      <c r="AK198" s="56"/>
      <c r="AL198" s="56"/>
      <c r="AM198" s="56"/>
      <c r="AN198" s="56"/>
      <c r="AO198" s="56"/>
      <c r="AP198" s="56"/>
      <c r="AQ198" s="56"/>
      <c r="AR198" s="56"/>
      <c r="AS198" s="56"/>
      <c r="AT198" s="56"/>
      <c r="AU198" s="56"/>
      <c r="AV198" s="56"/>
      <c r="AW198" s="56"/>
      <c r="AX198" s="56"/>
      <c r="AY198" s="56"/>
      <c r="AZ198" s="56"/>
      <c r="BA198" s="56"/>
      <c r="BB198" s="56"/>
      <c r="BC198" s="56"/>
      <c r="BD198" s="56"/>
    </row>
    <row r="199" ht="16.5" customHeight="1">
      <c r="A199" s="162"/>
      <c r="B199" s="162"/>
      <c r="C199" s="162"/>
      <c r="D199" s="162"/>
      <c r="E199" s="56"/>
      <c r="F199" s="163"/>
      <c r="G199" s="56"/>
      <c r="H199" s="56"/>
      <c r="I199" s="56"/>
      <c r="J199" s="56"/>
      <c r="K199" s="56"/>
      <c r="L199" s="56"/>
      <c r="M199" s="56"/>
      <c r="N199" s="56"/>
      <c r="O199" s="56"/>
      <c r="P199" s="56"/>
      <c r="Q199" s="56"/>
      <c r="R199" s="56"/>
      <c r="S199" s="56"/>
      <c r="T199" s="56"/>
      <c r="U199" s="56"/>
      <c r="V199" s="56"/>
      <c r="W199" s="56"/>
      <c r="X199" s="56"/>
      <c r="Y199" s="56"/>
      <c r="Z199" s="56"/>
      <c r="AA199" s="56"/>
      <c r="AB199" s="56"/>
      <c r="AC199" s="56"/>
      <c r="AD199" s="56"/>
      <c r="AE199" s="56"/>
      <c r="AF199" s="56"/>
      <c r="AG199" s="56"/>
      <c r="AH199" s="56"/>
      <c r="AI199" s="56"/>
      <c r="AJ199" s="56"/>
      <c r="AK199" s="56"/>
      <c r="AL199" s="56"/>
      <c r="AM199" s="56"/>
      <c r="AN199" s="56"/>
      <c r="AO199" s="56"/>
      <c r="AP199" s="56"/>
      <c r="AQ199" s="56"/>
      <c r="AR199" s="56"/>
      <c r="AS199" s="56"/>
      <c r="AT199" s="56"/>
      <c r="AU199" s="56"/>
      <c r="AV199" s="56"/>
      <c r="AW199" s="56"/>
      <c r="AX199" s="56"/>
      <c r="AY199" s="56"/>
      <c r="AZ199" s="56"/>
      <c r="BA199" s="56"/>
      <c r="BB199" s="56"/>
      <c r="BC199" s="56"/>
      <c r="BD199" s="56"/>
    </row>
    <row r="200" ht="16.5" customHeight="1">
      <c r="A200" s="162"/>
      <c r="B200" s="162"/>
      <c r="C200" s="162"/>
      <c r="D200" s="162"/>
      <c r="E200" s="56"/>
      <c r="F200" s="163"/>
      <c r="G200" s="56"/>
      <c r="H200" s="56"/>
      <c r="I200" s="56"/>
      <c r="J200" s="56"/>
      <c r="K200" s="56"/>
      <c r="L200" s="56"/>
      <c r="M200" s="56"/>
      <c r="N200" s="56"/>
      <c r="O200" s="56"/>
      <c r="P200" s="56"/>
      <c r="Q200" s="56"/>
      <c r="R200" s="56"/>
      <c r="S200" s="56"/>
      <c r="T200" s="56"/>
      <c r="U200" s="56"/>
      <c r="V200" s="56"/>
      <c r="W200" s="56"/>
      <c r="X200" s="56"/>
      <c r="Y200" s="56"/>
      <c r="Z200" s="56"/>
      <c r="AA200" s="56"/>
      <c r="AB200" s="56"/>
      <c r="AC200" s="56"/>
      <c r="AD200" s="56"/>
      <c r="AE200" s="56"/>
      <c r="AF200" s="56"/>
      <c r="AG200" s="56"/>
      <c r="AH200" s="56"/>
      <c r="AI200" s="56"/>
      <c r="AJ200" s="56"/>
      <c r="AK200" s="56"/>
      <c r="AL200" s="56"/>
      <c r="AM200" s="56"/>
      <c r="AN200" s="56"/>
      <c r="AO200" s="56"/>
      <c r="AP200" s="56"/>
      <c r="AQ200" s="56"/>
      <c r="AR200" s="56"/>
      <c r="AS200" s="56"/>
      <c r="AT200" s="56"/>
      <c r="AU200" s="56"/>
      <c r="AV200" s="56"/>
      <c r="AW200" s="56"/>
      <c r="AX200" s="56"/>
      <c r="AY200" s="56"/>
      <c r="AZ200" s="56"/>
      <c r="BA200" s="56"/>
      <c r="BB200" s="56"/>
      <c r="BC200" s="56"/>
      <c r="BD200" s="56"/>
    </row>
    <row r="201" ht="16.5" customHeight="1">
      <c r="A201" s="162"/>
      <c r="B201" s="162"/>
      <c r="C201" s="162"/>
      <c r="D201" s="162"/>
      <c r="E201" s="56"/>
      <c r="F201" s="163"/>
      <c r="G201" s="56"/>
      <c r="H201" s="56"/>
      <c r="I201" s="56"/>
      <c r="J201" s="56"/>
      <c r="K201" s="56"/>
      <c r="L201" s="56"/>
      <c r="M201" s="56"/>
      <c r="N201" s="56"/>
      <c r="O201" s="56"/>
      <c r="P201" s="56"/>
      <c r="Q201" s="56"/>
      <c r="R201" s="56"/>
      <c r="S201" s="56"/>
      <c r="T201" s="56"/>
      <c r="U201" s="56"/>
      <c r="V201" s="56"/>
      <c r="W201" s="56"/>
      <c r="X201" s="56"/>
      <c r="Y201" s="56"/>
      <c r="Z201" s="56"/>
      <c r="AA201" s="56"/>
      <c r="AB201" s="56"/>
      <c r="AC201" s="56"/>
      <c r="AD201" s="56"/>
      <c r="AE201" s="56"/>
      <c r="AF201" s="56"/>
      <c r="AG201" s="56"/>
      <c r="AH201" s="56"/>
      <c r="AI201" s="56"/>
      <c r="AJ201" s="56"/>
      <c r="AK201" s="56"/>
      <c r="AL201" s="56"/>
      <c r="AM201" s="56"/>
      <c r="AN201" s="56"/>
      <c r="AO201" s="56"/>
      <c r="AP201" s="56"/>
      <c r="AQ201" s="56"/>
      <c r="AR201" s="56"/>
      <c r="AS201" s="56"/>
      <c r="AT201" s="56"/>
      <c r="AU201" s="56"/>
      <c r="AV201" s="56"/>
      <c r="AW201" s="56"/>
      <c r="AX201" s="56"/>
      <c r="AY201" s="56"/>
      <c r="AZ201" s="56"/>
      <c r="BA201" s="56"/>
      <c r="BB201" s="56"/>
      <c r="BC201" s="56"/>
      <c r="BD201" s="56"/>
    </row>
    <row r="202" ht="16.5" customHeight="1">
      <c r="A202" s="162"/>
      <c r="B202" s="162"/>
      <c r="C202" s="162"/>
      <c r="D202" s="162"/>
      <c r="E202" s="56"/>
      <c r="F202" s="163"/>
      <c r="G202" s="56"/>
      <c r="H202" s="56"/>
      <c r="I202" s="56"/>
      <c r="J202" s="56"/>
      <c r="K202" s="56"/>
      <c r="L202" s="56"/>
      <c r="M202" s="56"/>
      <c r="N202" s="56"/>
      <c r="O202" s="56"/>
      <c r="P202" s="56"/>
      <c r="Q202" s="56"/>
      <c r="R202" s="56"/>
      <c r="S202" s="56"/>
      <c r="T202" s="56"/>
      <c r="U202" s="56"/>
      <c r="V202" s="56"/>
      <c r="W202" s="56"/>
      <c r="X202" s="56"/>
      <c r="Y202" s="56"/>
      <c r="Z202" s="56"/>
      <c r="AA202" s="56"/>
      <c r="AB202" s="56"/>
      <c r="AC202" s="56"/>
      <c r="AD202" s="56"/>
      <c r="AE202" s="56"/>
      <c r="AF202" s="56"/>
      <c r="AG202" s="56"/>
      <c r="AH202" s="56"/>
      <c r="AI202" s="56"/>
      <c r="AJ202" s="56"/>
      <c r="AK202" s="56"/>
      <c r="AL202" s="56"/>
      <c r="AM202" s="56"/>
      <c r="AN202" s="56"/>
      <c r="AO202" s="56"/>
      <c r="AP202" s="56"/>
      <c r="AQ202" s="56"/>
      <c r="AR202" s="56"/>
      <c r="AS202" s="56"/>
      <c r="AT202" s="56"/>
      <c r="AU202" s="56"/>
      <c r="AV202" s="56"/>
      <c r="AW202" s="56"/>
      <c r="AX202" s="56"/>
      <c r="AY202" s="56"/>
      <c r="AZ202" s="56"/>
      <c r="BA202" s="56"/>
      <c r="BB202" s="56"/>
      <c r="BC202" s="56"/>
      <c r="BD202" s="56"/>
    </row>
    <row r="203" ht="16.5" customHeight="1">
      <c r="A203" s="162"/>
      <c r="B203" s="162"/>
      <c r="C203" s="162"/>
      <c r="D203" s="162"/>
      <c r="E203" s="56"/>
      <c r="F203" s="163"/>
      <c r="G203" s="56"/>
      <c r="H203" s="56"/>
      <c r="I203" s="56"/>
      <c r="J203" s="56"/>
      <c r="K203" s="56"/>
      <c r="L203" s="56"/>
      <c r="M203" s="56"/>
      <c r="N203" s="56"/>
      <c r="O203" s="56"/>
      <c r="P203" s="56"/>
      <c r="Q203" s="56"/>
      <c r="R203" s="56"/>
      <c r="S203" s="56"/>
      <c r="T203" s="56"/>
      <c r="U203" s="56"/>
      <c r="V203" s="56"/>
      <c r="W203" s="56"/>
      <c r="X203" s="56"/>
      <c r="Y203" s="56"/>
      <c r="Z203" s="56"/>
      <c r="AA203" s="56"/>
      <c r="AB203" s="56"/>
      <c r="AC203" s="56"/>
      <c r="AD203" s="56"/>
      <c r="AE203" s="56"/>
      <c r="AF203" s="56"/>
      <c r="AG203" s="56"/>
      <c r="AH203" s="56"/>
      <c r="AI203" s="56"/>
      <c r="AJ203" s="56"/>
      <c r="AK203" s="56"/>
      <c r="AL203" s="56"/>
      <c r="AM203" s="56"/>
      <c r="AN203" s="56"/>
      <c r="AO203" s="56"/>
      <c r="AP203" s="56"/>
      <c r="AQ203" s="56"/>
      <c r="AR203" s="56"/>
      <c r="AS203" s="56"/>
      <c r="AT203" s="56"/>
      <c r="AU203" s="56"/>
      <c r="AV203" s="56"/>
      <c r="AW203" s="56"/>
      <c r="AX203" s="56"/>
      <c r="AY203" s="56"/>
      <c r="AZ203" s="56"/>
      <c r="BA203" s="56"/>
      <c r="BB203" s="56"/>
      <c r="BC203" s="56"/>
      <c r="BD203" s="56"/>
    </row>
    <row r="204" ht="16.5" customHeight="1">
      <c r="A204" s="162"/>
      <c r="B204" s="162"/>
      <c r="C204" s="162"/>
      <c r="D204" s="162"/>
      <c r="E204" s="56"/>
      <c r="F204" s="163"/>
      <c r="G204" s="56"/>
      <c r="H204" s="56"/>
      <c r="I204" s="56"/>
      <c r="J204" s="56"/>
      <c r="K204" s="56"/>
      <c r="L204" s="56"/>
      <c r="M204" s="56"/>
      <c r="N204" s="56"/>
      <c r="O204" s="56"/>
      <c r="P204" s="56"/>
      <c r="Q204" s="56"/>
      <c r="R204" s="56"/>
      <c r="S204" s="56"/>
      <c r="T204" s="56"/>
      <c r="U204" s="56"/>
      <c r="V204" s="56"/>
      <c r="W204" s="56"/>
      <c r="X204" s="56"/>
      <c r="Y204" s="56"/>
      <c r="Z204" s="56"/>
      <c r="AA204" s="56"/>
      <c r="AB204" s="56"/>
      <c r="AC204" s="56"/>
      <c r="AD204" s="56"/>
      <c r="AE204" s="56"/>
      <c r="AF204" s="56"/>
      <c r="AG204" s="56"/>
      <c r="AH204" s="56"/>
      <c r="AI204" s="56"/>
      <c r="AJ204" s="56"/>
      <c r="AK204" s="56"/>
      <c r="AL204" s="56"/>
      <c r="AM204" s="56"/>
      <c r="AN204" s="56"/>
      <c r="AO204" s="56"/>
      <c r="AP204" s="56"/>
      <c r="AQ204" s="56"/>
      <c r="AR204" s="56"/>
      <c r="AS204" s="56"/>
      <c r="AT204" s="56"/>
      <c r="AU204" s="56"/>
      <c r="AV204" s="56"/>
      <c r="AW204" s="56"/>
      <c r="AX204" s="56"/>
      <c r="AY204" s="56"/>
      <c r="AZ204" s="56"/>
      <c r="BA204" s="56"/>
      <c r="BB204" s="56"/>
      <c r="BC204" s="56"/>
      <c r="BD204" s="56"/>
    </row>
    <row r="205" ht="16.5" customHeight="1">
      <c r="A205" s="162"/>
      <c r="B205" s="162"/>
      <c r="C205" s="162"/>
      <c r="D205" s="162"/>
      <c r="E205" s="56"/>
      <c r="F205" s="163"/>
      <c r="G205" s="56"/>
      <c r="H205" s="56"/>
      <c r="I205" s="56"/>
      <c r="J205" s="56"/>
      <c r="K205" s="56"/>
      <c r="L205" s="56"/>
      <c r="M205" s="56"/>
      <c r="N205" s="56"/>
      <c r="O205" s="56"/>
      <c r="P205" s="56"/>
      <c r="Q205" s="56"/>
      <c r="R205" s="56"/>
      <c r="S205" s="56"/>
      <c r="T205" s="56"/>
      <c r="U205" s="56"/>
      <c r="V205" s="56"/>
      <c r="W205" s="56"/>
      <c r="X205" s="56"/>
      <c r="Y205" s="56"/>
      <c r="Z205" s="56"/>
      <c r="AA205" s="56"/>
      <c r="AB205" s="56"/>
      <c r="AC205" s="56"/>
      <c r="AD205" s="56"/>
      <c r="AE205" s="56"/>
      <c r="AF205" s="56"/>
      <c r="AG205" s="56"/>
      <c r="AH205" s="56"/>
      <c r="AI205" s="56"/>
      <c r="AJ205" s="56"/>
      <c r="AK205" s="56"/>
      <c r="AL205" s="56"/>
      <c r="AM205" s="56"/>
      <c r="AN205" s="56"/>
      <c r="AO205" s="56"/>
      <c r="AP205" s="56"/>
      <c r="AQ205" s="56"/>
      <c r="AR205" s="56"/>
      <c r="AS205" s="56"/>
      <c r="AT205" s="56"/>
      <c r="AU205" s="56"/>
      <c r="AV205" s="56"/>
      <c r="AW205" s="56"/>
      <c r="AX205" s="56"/>
      <c r="AY205" s="56"/>
      <c r="AZ205" s="56"/>
      <c r="BA205" s="56"/>
      <c r="BB205" s="56"/>
      <c r="BC205" s="56"/>
      <c r="BD205" s="56"/>
    </row>
    <row r="206" ht="16.5" customHeight="1">
      <c r="A206" s="162"/>
      <c r="B206" s="162"/>
      <c r="C206" s="162"/>
      <c r="D206" s="162"/>
      <c r="E206" s="56"/>
      <c r="F206" s="163"/>
      <c r="G206" s="56"/>
      <c r="H206" s="56"/>
      <c r="I206" s="56"/>
      <c r="J206" s="56"/>
      <c r="K206" s="56"/>
      <c r="L206" s="56"/>
      <c r="M206" s="56"/>
      <c r="N206" s="56"/>
      <c r="O206" s="56"/>
      <c r="P206" s="56"/>
      <c r="Q206" s="56"/>
      <c r="R206" s="56"/>
      <c r="S206" s="56"/>
      <c r="T206" s="56"/>
      <c r="U206" s="56"/>
      <c r="V206" s="56"/>
      <c r="W206" s="56"/>
      <c r="X206" s="56"/>
      <c r="Y206" s="56"/>
      <c r="Z206" s="56"/>
      <c r="AA206" s="56"/>
      <c r="AB206" s="56"/>
      <c r="AC206" s="56"/>
      <c r="AD206" s="56"/>
      <c r="AE206" s="56"/>
      <c r="AF206" s="56"/>
      <c r="AG206" s="56"/>
      <c r="AH206" s="56"/>
      <c r="AI206" s="56"/>
      <c r="AJ206" s="56"/>
      <c r="AK206" s="56"/>
      <c r="AL206" s="56"/>
      <c r="AM206" s="56"/>
      <c r="AN206" s="56"/>
      <c r="AO206" s="56"/>
      <c r="AP206" s="56"/>
      <c r="AQ206" s="56"/>
      <c r="AR206" s="56"/>
      <c r="AS206" s="56"/>
      <c r="AT206" s="56"/>
      <c r="AU206" s="56"/>
      <c r="AV206" s="56"/>
      <c r="AW206" s="56"/>
      <c r="AX206" s="56"/>
      <c r="AY206" s="56"/>
      <c r="AZ206" s="56"/>
      <c r="BA206" s="56"/>
      <c r="BB206" s="56"/>
      <c r="BC206" s="56"/>
      <c r="BD206" s="56"/>
    </row>
    <row r="207" ht="16.5" customHeight="1">
      <c r="A207" s="162"/>
      <c r="B207" s="162"/>
      <c r="C207" s="162"/>
      <c r="D207" s="162"/>
      <c r="E207" s="56"/>
      <c r="F207" s="163"/>
      <c r="G207" s="56"/>
      <c r="H207" s="56"/>
      <c r="I207" s="56"/>
      <c r="J207" s="56"/>
      <c r="K207" s="56"/>
      <c r="L207" s="56"/>
      <c r="M207" s="56"/>
      <c r="N207" s="56"/>
      <c r="O207" s="56"/>
      <c r="P207" s="56"/>
      <c r="Q207" s="56"/>
      <c r="R207" s="56"/>
      <c r="S207" s="56"/>
      <c r="T207" s="56"/>
      <c r="U207" s="56"/>
      <c r="V207" s="56"/>
      <c r="W207" s="56"/>
      <c r="X207" s="56"/>
      <c r="Y207" s="56"/>
      <c r="Z207" s="56"/>
      <c r="AA207" s="56"/>
      <c r="AB207" s="56"/>
      <c r="AC207" s="56"/>
      <c r="AD207" s="56"/>
      <c r="AE207" s="56"/>
      <c r="AF207" s="56"/>
      <c r="AG207" s="56"/>
      <c r="AH207" s="56"/>
      <c r="AI207" s="56"/>
      <c r="AJ207" s="56"/>
      <c r="AK207" s="56"/>
      <c r="AL207" s="56"/>
      <c r="AM207" s="56"/>
      <c r="AN207" s="56"/>
      <c r="AO207" s="56"/>
      <c r="AP207" s="56"/>
      <c r="AQ207" s="56"/>
      <c r="AR207" s="56"/>
      <c r="AS207" s="56"/>
      <c r="AT207" s="56"/>
      <c r="AU207" s="56"/>
      <c r="AV207" s="56"/>
      <c r="AW207" s="56"/>
      <c r="AX207" s="56"/>
      <c r="AY207" s="56"/>
      <c r="AZ207" s="56"/>
      <c r="BA207" s="56"/>
      <c r="BB207" s="56"/>
      <c r="BC207" s="56"/>
      <c r="BD207" s="56"/>
    </row>
    <row r="208" ht="16.5" customHeight="1">
      <c r="A208" s="162"/>
      <c r="B208" s="162"/>
      <c r="C208" s="162"/>
      <c r="D208" s="162"/>
      <c r="E208" s="56"/>
      <c r="F208" s="163"/>
      <c r="G208" s="56"/>
      <c r="H208" s="56"/>
      <c r="I208" s="56"/>
      <c r="J208" s="56"/>
      <c r="K208" s="56"/>
      <c r="L208" s="56"/>
      <c r="M208" s="56"/>
      <c r="N208" s="56"/>
      <c r="O208" s="56"/>
      <c r="P208" s="56"/>
      <c r="Q208" s="56"/>
      <c r="R208" s="56"/>
      <c r="S208" s="56"/>
      <c r="T208" s="56"/>
      <c r="U208" s="56"/>
      <c r="V208" s="56"/>
      <c r="W208" s="56"/>
      <c r="X208" s="56"/>
      <c r="Y208" s="56"/>
      <c r="Z208" s="56"/>
      <c r="AA208" s="56"/>
      <c r="AB208" s="56"/>
      <c r="AC208" s="56"/>
      <c r="AD208" s="56"/>
      <c r="AE208" s="56"/>
      <c r="AF208" s="56"/>
      <c r="AG208" s="56"/>
      <c r="AH208" s="56"/>
      <c r="AI208" s="56"/>
      <c r="AJ208" s="56"/>
      <c r="AK208" s="56"/>
      <c r="AL208" s="56"/>
      <c r="AM208" s="56"/>
      <c r="AN208" s="56"/>
      <c r="AO208" s="56"/>
      <c r="AP208" s="56"/>
      <c r="AQ208" s="56"/>
      <c r="AR208" s="56"/>
      <c r="AS208" s="56"/>
      <c r="AT208" s="56"/>
      <c r="AU208" s="56"/>
      <c r="AV208" s="56"/>
      <c r="AW208" s="56"/>
      <c r="AX208" s="56"/>
      <c r="AY208" s="56"/>
      <c r="AZ208" s="56"/>
      <c r="BA208" s="56"/>
      <c r="BB208" s="56"/>
      <c r="BC208" s="56"/>
      <c r="BD208" s="56"/>
    </row>
    <row r="209" ht="16.5" customHeight="1">
      <c r="A209" s="162"/>
      <c r="B209" s="162"/>
      <c r="C209" s="162"/>
      <c r="D209" s="162"/>
      <c r="E209" s="56"/>
      <c r="F209" s="163"/>
      <c r="G209" s="56"/>
      <c r="H209" s="56"/>
      <c r="I209" s="56"/>
      <c r="J209" s="56"/>
      <c r="K209" s="56"/>
      <c r="L209" s="56"/>
      <c r="M209" s="56"/>
      <c r="N209" s="56"/>
      <c r="O209" s="56"/>
      <c r="P209" s="56"/>
      <c r="Q209" s="56"/>
      <c r="R209" s="56"/>
      <c r="S209" s="56"/>
      <c r="T209" s="56"/>
      <c r="U209" s="56"/>
      <c r="V209" s="56"/>
      <c r="W209" s="56"/>
      <c r="X209" s="56"/>
      <c r="Y209" s="56"/>
      <c r="Z209" s="56"/>
      <c r="AA209" s="56"/>
      <c r="AB209" s="56"/>
      <c r="AC209" s="56"/>
      <c r="AD209" s="56"/>
      <c r="AE209" s="56"/>
      <c r="AF209" s="56"/>
      <c r="AG209" s="56"/>
      <c r="AH209" s="56"/>
      <c r="AI209" s="56"/>
      <c r="AJ209" s="56"/>
      <c r="AK209" s="56"/>
      <c r="AL209" s="56"/>
      <c r="AM209" s="56"/>
      <c r="AN209" s="56"/>
      <c r="AO209" s="56"/>
      <c r="AP209" s="56"/>
      <c r="AQ209" s="56"/>
      <c r="AR209" s="56"/>
      <c r="AS209" s="56"/>
      <c r="AT209" s="56"/>
      <c r="AU209" s="56"/>
      <c r="AV209" s="56"/>
      <c r="AW209" s="56"/>
      <c r="AX209" s="56"/>
      <c r="AY209" s="56"/>
      <c r="AZ209" s="56"/>
      <c r="BA209" s="56"/>
      <c r="BB209" s="56"/>
      <c r="BC209" s="56"/>
      <c r="BD209" s="56"/>
    </row>
    <row r="210" ht="16.5" customHeight="1">
      <c r="A210" s="162"/>
      <c r="B210" s="162"/>
      <c r="C210" s="162"/>
      <c r="D210" s="162"/>
      <c r="E210" s="56"/>
      <c r="F210" s="163"/>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c r="AE210" s="56"/>
      <c r="AF210" s="56"/>
      <c r="AG210" s="56"/>
      <c r="AH210" s="56"/>
      <c r="AI210" s="56"/>
      <c r="AJ210" s="56"/>
      <c r="AK210" s="56"/>
      <c r="AL210" s="56"/>
      <c r="AM210" s="56"/>
      <c r="AN210" s="56"/>
      <c r="AO210" s="56"/>
      <c r="AP210" s="56"/>
      <c r="AQ210" s="56"/>
      <c r="AR210" s="56"/>
      <c r="AS210" s="56"/>
      <c r="AT210" s="56"/>
      <c r="AU210" s="56"/>
      <c r="AV210" s="56"/>
      <c r="AW210" s="56"/>
      <c r="AX210" s="56"/>
      <c r="AY210" s="56"/>
      <c r="AZ210" s="56"/>
      <c r="BA210" s="56"/>
      <c r="BB210" s="56"/>
      <c r="BC210" s="56"/>
      <c r="BD210" s="56"/>
    </row>
    <row r="211" ht="16.5" customHeight="1">
      <c r="A211" s="162"/>
      <c r="B211" s="162"/>
      <c r="C211" s="162"/>
      <c r="D211" s="162"/>
      <c r="E211" s="56"/>
      <c r="F211" s="163"/>
      <c r="G211" s="56"/>
      <c r="H211" s="56"/>
      <c r="I211" s="56"/>
      <c r="J211" s="56"/>
      <c r="K211" s="56"/>
      <c r="L211" s="56"/>
      <c r="M211" s="56"/>
      <c r="N211" s="56"/>
      <c r="O211" s="56"/>
      <c r="P211" s="56"/>
      <c r="Q211" s="56"/>
      <c r="R211" s="56"/>
      <c r="S211" s="56"/>
      <c r="T211" s="56"/>
      <c r="U211" s="56"/>
      <c r="V211" s="56"/>
      <c r="W211" s="56"/>
      <c r="X211" s="56"/>
      <c r="Y211" s="56"/>
      <c r="Z211" s="56"/>
      <c r="AA211" s="56"/>
      <c r="AB211" s="56"/>
      <c r="AC211" s="56"/>
      <c r="AD211" s="56"/>
      <c r="AE211" s="56"/>
      <c r="AF211" s="56"/>
      <c r="AG211" s="56"/>
      <c r="AH211" s="56"/>
      <c r="AI211" s="56"/>
      <c r="AJ211" s="56"/>
      <c r="AK211" s="56"/>
      <c r="AL211" s="56"/>
      <c r="AM211" s="56"/>
      <c r="AN211" s="56"/>
      <c r="AO211" s="56"/>
      <c r="AP211" s="56"/>
      <c r="AQ211" s="56"/>
      <c r="AR211" s="56"/>
      <c r="AS211" s="56"/>
      <c r="AT211" s="56"/>
      <c r="AU211" s="56"/>
      <c r="AV211" s="56"/>
      <c r="AW211" s="56"/>
      <c r="AX211" s="56"/>
      <c r="AY211" s="56"/>
      <c r="AZ211" s="56"/>
      <c r="BA211" s="56"/>
      <c r="BB211" s="56"/>
      <c r="BC211" s="56"/>
      <c r="BD211" s="56"/>
    </row>
    <row r="212" ht="16.5" customHeight="1">
      <c r="A212" s="162"/>
      <c r="B212" s="162"/>
      <c r="C212" s="162"/>
      <c r="D212" s="162"/>
      <c r="E212" s="56"/>
      <c r="F212" s="163"/>
      <c r="G212" s="56"/>
      <c r="H212" s="56"/>
      <c r="I212" s="56"/>
      <c r="J212" s="56"/>
      <c r="K212" s="56"/>
      <c r="L212" s="56"/>
      <c r="M212" s="56"/>
      <c r="N212" s="56"/>
      <c r="O212" s="56"/>
      <c r="P212" s="56"/>
      <c r="Q212" s="56"/>
      <c r="R212" s="56"/>
      <c r="S212" s="56"/>
      <c r="T212" s="56"/>
      <c r="U212" s="56"/>
      <c r="V212" s="56"/>
      <c r="W212" s="56"/>
      <c r="X212" s="56"/>
      <c r="Y212" s="56"/>
      <c r="Z212" s="56"/>
      <c r="AA212" s="56"/>
      <c r="AB212" s="56"/>
      <c r="AC212" s="56"/>
      <c r="AD212" s="56"/>
      <c r="AE212" s="56"/>
      <c r="AF212" s="56"/>
      <c r="AG212" s="56"/>
      <c r="AH212" s="56"/>
      <c r="AI212" s="56"/>
      <c r="AJ212" s="56"/>
      <c r="AK212" s="56"/>
      <c r="AL212" s="56"/>
      <c r="AM212" s="56"/>
      <c r="AN212" s="56"/>
      <c r="AO212" s="56"/>
      <c r="AP212" s="56"/>
      <c r="AQ212" s="56"/>
      <c r="AR212" s="56"/>
      <c r="AS212" s="56"/>
      <c r="AT212" s="56"/>
      <c r="AU212" s="56"/>
      <c r="AV212" s="56"/>
      <c r="AW212" s="56"/>
      <c r="AX212" s="56"/>
      <c r="AY212" s="56"/>
      <c r="AZ212" s="56"/>
      <c r="BA212" s="56"/>
      <c r="BB212" s="56"/>
      <c r="BC212" s="56"/>
      <c r="BD212" s="56"/>
    </row>
    <row r="213" ht="16.5" customHeight="1">
      <c r="A213" s="162"/>
      <c r="B213" s="162"/>
      <c r="C213" s="162"/>
      <c r="D213" s="162"/>
      <c r="E213" s="56"/>
      <c r="F213" s="163"/>
      <c r="G213" s="56"/>
      <c r="H213" s="56"/>
      <c r="I213" s="56"/>
      <c r="J213" s="56"/>
      <c r="K213" s="56"/>
      <c r="L213" s="56"/>
      <c r="M213" s="56"/>
      <c r="N213" s="56"/>
      <c r="O213" s="56"/>
      <c r="P213" s="56"/>
      <c r="Q213" s="56"/>
      <c r="R213" s="56"/>
      <c r="S213" s="56"/>
      <c r="T213" s="56"/>
      <c r="U213" s="56"/>
      <c r="V213" s="56"/>
      <c r="W213" s="56"/>
      <c r="X213" s="56"/>
      <c r="Y213" s="56"/>
      <c r="Z213" s="56"/>
      <c r="AA213" s="56"/>
      <c r="AB213" s="56"/>
      <c r="AC213" s="56"/>
      <c r="AD213" s="56"/>
      <c r="AE213" s="56"/>
      <c r="AF213" s="56"/>
      <c r="AG213" s="56"/>
      <c r="AH213" s="56"/>
      <c r="AI213" s="56"/>
      <c r="AJ213" s="56"/>
      <c r="AK213" s="56"/>
      <c r="AL213" s="56"/>
      <c r="AM213" s="56"/>
      <c r="AN213" s="56"/>
      <c r="AO213" s="56"/>
      <c r="AP213" s="56"/>
      <c r="AQ213" s="56"/>
      <c r="AR213" s="56"/>
      <c r="AS213" s="56"/>
      <c r="AT213" s="56"/>
      <c r="AU213" s="56"/>
      <c r="AV213" s="56"/>
      <c r="AW213" s="56"/>
      <c r="AX213" s="56"/>
      <c r="AY213" s="56"/>
      <c r="AZ213" s="56"/>
      <c r="BA213" s="56"/>
      <c r="BB213" s="56"/>
      <c r="BC213" s="56"/>
      <c r="BD213" s="56"/>
    </row>
    <row r="214" ht="16.5" customHeight="1">
      <c r="A214" s="162"/>
      <c r="B214" s="162"/>
      <c r="C214" s="162"/>
      <c r="D214" s="162"/>
      <c r="E214" s="56"/>
      <c r="F214" s="163"/>
      <c r="G214" s="56"/>
      <c r="H214" s="56"/>
      <c r="I214" s="56"/>
      <c r="J214" s="56"/>
      <c r="K214" s="56"/>
      <c r="L214" s="56"/>
      <c r="M214" s="56"/>
      <c r="N214" s="56"/>
      <c r="O214" s="56"/>
      <c r="P214" s="56"/>
      <c r="Q214" s="56"/>
      <c r="R214" s="56"/>
      <c r="S214" s="56"/>
      <c r="T214" s="56"/>
      <c r="U214" s="56"/>
      <c r="V214" s="56"/>
      <c r="W214" s="56"/>
      <c r="X214" s="56"/>
      <c r="Y214" s="56"/>
      <c r="Z214" s="56"/>
      <c r="AA214" s="56"/>
      <c r="AB214" s="56"/>
      <c r="AC214" s="56"/>
      <c r="AD214" s="56"/>
      <c r="AE214" s="56"/>
      <c r="AF214" s="56"/>
      <c r="AG214" s="56"/>
      <c r="AH214" s="56"/>
      <c r="AI214" s="56"/>
      <c r="AJ214" s="56"/>
      <c r="AK214" s="56"/>
      <c r="AL214" s="56"/>
      <c r="AM214" s="56"/>
      <c r="AN214" s="56"/>
      <c r="AO214" s="56"/>
      <c r="AP214" s="56"/>
      <c r="AQ214" s="56"/>
      <c r="AR214" s="56"/>
      <c r="AS214" s="56"/>
      <c r="AT214" s="56"/>
      <c r="AU214" s="56"/>
      <c r="AV214" s="56"/>
      <c r="AW214" s="56"/>
      <c r="AX214" s="56"/>
      <c r="AY214" s="56"/>
      <c r="AZ214" s="56"/>
      <c r="BA214" s="56"/>
      <c r="BB214" s="56"/>
      <c r="BC214" s="56"/>
      <c r="BD214" s="56"/>
    </row>
    <row r="215" ht="16.5" customHeight="1">
      <c r="A215" s="162"/>
      <c r="B215" s="162"/>
      <c r="C215" s="162"/>
      <c r="D215" s="162"/>
      <c r="E215" s="56"/>
      <c r="F215" s="163"/>
      <c r="G215" s="56"/>
      <c r="H215" s="56"/>
      <c r="I215" s="56"/>
      <c r="J215" s="56"/>
      <c r="K215" s="56"/>
      <c r="L215" s="56"/>
      <c r="M215" s="56"/>
      <c r="N215" s="56"/>
      <c r="O215" s="56"/>
      <c r="P215" s="56"/>
      <c r="Q215" s="56"/>
      <c r="R215" s="56"/>
      <c r="S215" s="56"/>
      <c r="T215" s="56"/>
      <c r="U215" s="56"/>
      <c r="V215" s="56"/>
      <c r="W215" s="56"/>
      <c r="X215" s="56"/>
      <c r="Y215" s="56"/>
      <c r="Z215" s="56"/>
      <c r="AA215" s="56"/>
      <c r="AB215" s="56"/>
      <c r="AC215" s="56"/>
      <c r="AD215" s="56"/>
      <c r="AE215" s="56"/>
      <c r="AF215" s="56"/>
      <c r="AG215" s="56"/>
      <c r="AH215" s="56"/>
      <c r="AI215" s="56"/>
      <c r="AJ215" s="56"/>
      <c r="AK215" s="56"/>
      <c r="AL215" s="56"/>
      <c r="AM215" s="56"/>
      <c r="AN215" s="56"/>
      <c r="AO215" s="56"/>
      <c r="AP215" s="56"/>
      <c r="AQ215" s="56"/>
      <c r="AR215" s="56"/>
      <c r="AS215" s="56"/>
      <c r="AT215" s="56"/>
      <c r="AU215" s="56"/>
      <c r="AV215" s="56"/>
      <c r="AW215" s="56"/>
      <c r="AX215" s="56"/>
      <c r="AY215" s="56"/>
      <c r="AZ215" s="56"/>
      <c r="BA215" s="56"/>
      <c r="BB215" s="56"/>
      <c r="BC215" s="56"/>
      <c r="BD215" s="56"/>
    </row>
    <row r="216" ht="16.5" customHeight="1">
      <c r="A216" s="162"/>
      <c r="B216" s="162"/>
      <c r="C216" s="162"/>
      <c r="D216" s="162"/>
      <c r="E216" s="56"/>
      <c r="F216" s="163"/>
      <c r="G216" s="56"/>
      <c r="H216" s="56"/>
      <c r="I216" s="56"/>
      <c r="J216" s="56"/>
      <c r="K216" s="56"/>
      <c r="L216" s="56"/>
      <c r="M216" s="56"/>
      <c r="N216" s="56"/>
      <c r="O216" s="56"/>
      <c r="P216" s="56"/>
      <c r="Q216" s="56"/>
      <c r="R216" s="56"/>
      <c r="S216" s="56"/>
      <c r="T216" s="56"/>
      <c r="U216" s="56"/>
      <c r="V216" s="56"/>
      <c r="W216" s="56"/>
      <c r="X216" s="56"/>
      <c r="Y216" s="56"/>
      <c r="Z216" s="56"/>
      <c r="AA216" s="56"/>
      <c r="AB216" s="56"/>
      <c r="AC216" s="56"/>
      <c r="AD216" s="56"/>
      <c r="AE216" s="56"/>
      <c r="AF216" s="56"/>
      <c r="AG216" s="56"/>
      <c r="AH216" s="56"/>
      <c r="AI216" s="56"/>
      <c r="AJ216" s="56"/>
      <c r="AK216" s="56"/>
      <c r="AL216" s="56"/>
      <c r="AM216" s="56"/>
      <c r="AN216" s="56"/>
      <c r="AO216" s="56"/>
      <c r="AP216" s="56"/>
      <c r="AQ216" s="56"/>
      <c r="AR216" s="56"/>
      <c r="AS216" s="56"/>
      <c r="AT216" s="56"/>
      <c r="AU216" s="56"/>
      <c r="AV216" s="56"/>
      <c r="AW216" s="56"/>
      <c r="AX216" s="56"/>
      <c r="AY216" s="56"/>
      <c r="AZ216" s="56"/>
      <c r="BA216" s="56"/>
      <c r="BB216" s="56"/>
      <c r="BC216" s="56"/>
      <c r="BD216" s="56"/>
    </row>
    <row r="217" ht="16.5" customHeight="1">
      <c r="A217" s="162"/>
      <c r="B217" s="162"/>
      <c r="C217" s="162"/>
      <c r="D217" s="162"/>
      <c r="E217" s="56"/>
      <c r="F217" s="163"/>
      <c r="G217" s="56"/>
      <c r="H217" s="56"/>
      <c r="I217" s="56"/>
      <c r="J217" s="56"/>
      <c r="K217" s="56"/>
      <c r="L217" s="56"/>
      <c r="M217" s="56"/>
      <c r="N217" s="56"/>
      <c r="O217" s="56"/>
      <c r="P217" s="56"/>
      <c r="Q217" s="56"/>
      <c r="R217" s="56"/>
      <c r="S217" s="56"/>
      <c r="T217" s="56"/>
      <c r="U217" s="56"/>
      <c r="V217" s="56"/>
      <c r="W217" s="56"/>
      <c r="X217" s="56"/>
      <c r="Y217" s="56"/>
      <c r="Z217" s="56"/>
      <c r="AA217" s="56"/>
      <c r="AB217" s="56"/>
      <c r="AC217" s="56"/>
      <c r="AD217" s="56"/>
      <c r="AE217" s="56"/>
      <c r="AF217" s="56"/>
      <c r="AG217" s="56"/>
      <c r="AH217" s="56"/>
      <c r="AI217" s="56"/>
      <c r="AJ217" s="56"/>
      <c r="AK217" s="56"/>
      <c r="AL217" s="56"/>
      <c r="AM217" s="56"/>
      <c r="AN217" s="56"/>
      <c r="AO217" s="56"/>
      <c r="AP217" s="56"/>
      <c r="AQ217" s="56"/>
      <c r="AR217" s="56"/>
      <c r="AS217" s="56"/>
      <c r="AT217" s="56"/>
      <c r="AU217" s="56"/>
      <c r="AV217" s="56"/>
      <c r="AW217" s="56"/>
      <c r="AX217" s="56"/>
      <c r="AY217" s="56"/>
      <c r="AZ217" s="56"/>
      <c r="BA217" s="56"/>
      <c r="BB217" s="56"/>
      <c r="BC217" s="56"/>
      <c r="BD217" s="56"/>
    </row>
    <row r="218" ht="16.5" customHeight="1">
      <c r="A218" s="162"/>
      <c r="B218" s="162"/>
      <c r="C218" s="162"/>
      <c r="D218" s="162"/>
      <c r="E218" s="56"/>
      <c r="F218" s="163"/>
      <c r="G218" s="56"/>
      <c r="H218" s="56"/>
      <c r="I218" s="56"/>
      <c r="J218" s="56"/>
      <c r="K218" s="56"/>
      <c r="L218" s="56"/>
      <c r="M218" s="56"/>
      <c r="N218" s="56"/>
      <c r="O218" s="56"/>
      <c r="P218" s="56"/>
      <c r="Q218" s="56"/>
      <c r="R218" s="56"/>
      <c r="S218" s="56"/>
      <c r="T218" s="56"/>
      <c r="U218" s="56"/>
      <c r="V218" s="56"/>
      <c r="W218" s="56"/>
      <c r="X218" s="56"/>
      <c r="Y218" s="56"/>
      <c r="Z218" s="56"/>
      <c r="AA218" s="56"/>
      <c r="AB218" s="56"/>
      <c r="AC218" s="56"/>
      <c r="AD218" s="56"/>
      <c r="AE218" s="56"/>
      <c r="AF218" s="56"/>
      <c r="AG218" s="56"/>
      <c r="AH218" s="56"/>
      <c r="AI218" s="56"/>
      <c r="AJ218" s="56"/>
      <c r="AK218" s="56"/>
      <c r="AL218" s="56"/>
      <c r="AM218" s="56"/>
      <c r="AN218" s="56"/>
      <c r="AO218" s="56"/>
      <c r="AP218" s="56"/>
      <c r="AQ218" s="56"/>
      <c r="AR218" s="56"/>
      <c r="AS218" s="56"/>
      <c r="AT218" s="56"/>
      <c r="AU218" s="56"/>
      <c r="AV218" s="56"/>
      <c r="AW218" s="56"/>
      <c r="AX218" s="56"/>
      <c r="AY218" s="56"/>
      <c r="AZ218" s="56"/>
      <c r="BA218" s="56"/>
      <c r="BB218" s="56"/>
      <c r="BC218" s="56"/>
      <c r="BD218" s="56"/>
    </row>
    <row r="219" ht="16.5" customHeight="1">
      <c r="A219" s="162"/>
      <c r="B219" s="162"/>
      <c r="C219" s="162"/>
      <c r="D219" s="162"/>
      <c r="E219" s="56"/>
      <c r="F219" s="163"/>
      <c r="G219" s="56"/>
      <c r="H219" s="56"/>
      <c r="I219" s="56"/>
      <c r="J219" s="56"/>
      <c r="K219" s="56"/>
      <c r="L219" s="56"/>
      <c r="M219" s="56"/>
      <c r="N219" s="56"/>
      <c r="O219" s="56"/>
      <c r="P219" s="56"/>
      <c r="Q219" s="56"/>
      <c r="R219" s="56"/>
      <c r="S219" s="56"/>
      <c r="T219" s="56"/>
      <c r="U219" s="56"/>
      <c r="V219" s="56"/>
      <c r="W219" s="56"/>
      <c r="X219" s="56"/>
      <c r="Y219" s="56"/>
      <c r="Z219" s="56"/>
      <c r="AA219" s="56"/>
      <c r="AB219" s="56"/>
      <c r="AC219" s="56"/>
      <c r="AD219" s="56"/>
      <c r="AE219" s="56"/>
      <c r="AF219" s="56"/>
      <c r="AG219" s="56"/>
      <c r="AH219" s="56"/>
      <c r="AI219" s="56"/>
      <c r="AJ219" s="56"/>
      <c r="AK219" s="56"/>
      <c r="AL219" s="56"/>
      <c r="AM219" s="56"/>
      <c r="AN219" s="56"/>
      <c r="AO219" s="56"/>
      <c r="AP219" s="56"/>
      <c r="AQ219" s="56"/>
      <c r="AR219" s="56"/>
      <c r="AS219" s="56"/>
      <c r="AT219" s="56"/>
      <c r="AU219" s="56"/>
      <c r="AV219" s="56"/>
      <c r="AW219" s="56"/>
      <c r="AX219" s="56"/>
      <c r="AY219" s="56"/>
      <c r="AZ219" s="56"/>
      <c r="BA219" s="56"/>
      <c r="BB219" s="56"/>
      <c r="BC219" s="56"/>
      <c r="BD219" s="56"/>
    </row>
    <row r="220" ht="16.5" customHeight="1">
      <c r="A220" s="162"/>
      <c r="B220" s="162"/>
      <c r="C220" s="162"/>
      <c r="D220" s="162"/>
      <c r="E220" s="56"/>
      <c r="F220" s="163"/>
      <c r="G220" s="56"/>
      <c r="H220" s="56"/>
      <c r="I220" s="56"/>
      <c r="J220" s="56"/>
      <c r="K220" s="56"/>
      <c r="L220" s="56"/>
      <c r="M220" s="56"/>
      <c r="N220" s="56"/>
      <c r="O220" s="56"/>
      <c r="P220" s="56"/>
      <c r="Q220" s="56"/>
      <c r="R220" s="56"/>
      <c r="S220" s="56"/>
      <c r="T220" s="56"/>
      <c r="U220" s="56"/>
      <c r="V220" s="56"/>
      <c r="W220" s="56"/>
      <c r="X220" s="56"/>
      <c r="Y220" s="56"/>
      <c r="Z220" s="56"/>
      <c r="AA220" s="56"/>
      <c r="AB220" s="56"/>
      <c r="AC220" s="56"/>
      <c r="AD220" s="56"/>
      <c r="AE220" s="56"/>
      <c r="AF220" s="56"/>
      <c r="AG220" s="56"/>
      <c r="AH220" s="56"/>
      <c r="AI220" s="56"/>
      <c r="AJ220" s="56"/>
      <c r="AK220" s="56"/>
      <c r="AL220" s="56"/>
      <c r="AM220" s="56"/>
      <c r="AN220" s="56"/>
      <c r="AO220" s="56"/>
      <c r="AP220" s="56"/>
      <c r="AQ220" s="56"/>
      <c r="AR220" s="56"/>
      <c r="AS220" s="56"/>
      <c r="AT220" s="56"/>
      <c r="AU220" s="56"/>
      <c r="AV220" s="56"/>
      <c r="AW220" s="56"/>
      <c r="AX220" s="56"/>
      <c r="AY220" s="56"/>
      <c r="AZ220" s="56"/>
      <c r="BA220" s="56"/>
      <c r="BB220" s="56"/>
      <c r="BC220" s="56"/>
      <c r="BD220" s="56"/>
    </row>
    <row r="221" ht="16.5" customHeight="1">
      <c r="A221" s="162"/>
      <c r="B221" s="162"/>
      <c r="C221" s="162"/>
      <c r="D221" s="162"/>
      <c r="E221" s="56"/>
      <c r="F221" s="163"/>
      <c r="G221" s="56"/>
      <c r="H221" s="56"/>
      <c r="I221" s="56"/>
      <c r="J221" s="56"/>
      <c r="K221" s="56"/>
      <c r="L221" s="56"/>
      <c r="M221" s="56"/>
      <c r="N221" s="56"/>
      <c r="O221" s="56"/>
      <c r="P221" s="56"/>
      <c r="Q221" s="56"/>
      <c r="R221" s="56"/>
      <c r="S221" s="56"/>
      <c r="T221" s="56"/>
      <c r="U221" s="56"/>
      <c r="V221" s="56"/>
      <c r="W221" s="56"/>
      <c r="X221" s="56"/>
      <c r="Y221" s="56"/>
      <c r="Z221" s="56"/>
      <c r="AA221" s="56"/>
      <c r="AB221" s="56"/>
      <c r="AC221" s="56"/>
      <c r="AD221" s="56"/>
      <c r="AE221" s="56"/>
      <c r="AF221" s="56"/>
      <c r="AG221" s="56"/>
      <c r="AH221" s="56"/>
      <c r="AI221" s="56"/>
      <c r="AJ221" s="56"/>
      <c r="AK221" s="56"/>
      <c r="AL221" s="56"/>
      <c r="AM221" s="56"/>
      <c r="AN221" s="56"/>
      <c r="AO221" s="56"/>
      <c r="AP221" s="56"/>
      <c r="AQ221" s="56"/>
      <c r="AR221" s="56"/>
      <c r="AS221" s="56"/>
      <c r="AT221" s="56"/>
      <c r="AU221" s="56"/>
      <c r="AV221" s="56"/>
      <c r="AW221" s="56"/>
      <c r="AX221" s="56"/>
      <c r="AY221" s="56"/>
      <c r="AZ221" s="56"/>
      <c r="BA221" s="56"/>
      <c r="BB221" s="56"/>
      <c r="BC221" s="56"/>
      <c r="BD221" s="56"/>
    </row>
    <row r="222" ht="16.5" customHeight="1">
      <c r="A222" s="162"/>
      <c r="B222" s="162"/>
      <c r="C222" s="162"/>
      <c r="D222" s="162"/>
      <c r="E222" s="56"/>
      <c r="F222" s="163"/>
      <c r="G222" s="56"/>
      <c r="H222" s="56"/>
      <c r="I222" s="56"/>
      <c r="J222" s="56"/>
      <c r="K222" s="56"/>
      <c r="L222" s="56"/>
      <c r="M222" s="56"/>
      <c r="N222" s="56"/>
      <c r="O222" s="56"/>
      <c r="P222" s="56"/>
      <c r="Q222" s="56"/>
      <c r="R222" s="56"/>
      <c r="S222" s="56"/>
      <c r="T222" s="56"/>
      <c r="U222" s="56"/>
      <c r="V222" s="56"/>
      <c r="W222" s="56"/>
      <c r="X222" s="56"/>
      <c r="Y222" s="56"/>
      <c r="Z222" s="56"/>
      <c r="AA222" s="56"/>
      <c r="AB222" s="56"/>
      <c r="AC222" s="56"/>
      <c r="AD222" s="56"/>
      <c r="AE222" s="56"/>
      <c r="AF222" s="56"/>
      <c r="AG222" s="56"/>
      <c r="AH222" s="56"/>
      <c r="AI222" s="56"/>
      <c r="AJ222" s="56"/>
      <c r="AK222" s="56"/>
      <c r="AL222" s="56"/>
      <c r="AM222" s="56"/>
      <c r="AN222" s="56"/>
      <c r="AO222" s="56"/>
      <c r="AP222" s="56"/>
      <c r="AQ222" s="56"/>
      <c r="AR222" s="56"/>
      <c r="AS222" s="56"/>
      <c r="AT222" s="56"/>
      <c r="AU222" s="56"/>
      <c r="AV222" s="56"/>
      <c r="AW222" s="56"/>
      <c r="AX222" s="56"/>
      <c r="AY222" s="56"/>
      <c r="AZ222" s="56"/>
      <c r="BA222" s="56"/>
      <c r="BB222" s="56"/>
      <c r="BC222" s="56"/>
      <c r="BD222" s="56"/>
    </row>
    <row r="223" ht="16.5" customHeight="1">
      <c r="A223" s="162"/>
      <c r="B223" s="162"/>
      <c r="C223" s="162"/>
      <c r="D223" s="162"/>
      <c r="E223" s="56"/>
      <c r="F223" s="163"/>
      <c r="G223" s="56"/>
      <c r="H223" s="56"/>
      <c r="I223" s="56"/>
      <c r="J223" s="56"/>
      <c r="K223" s="56"/>
      <c r="L223" s="56"/>
      <c r="M223" s="56"/>
      <c r="N223" s="56"/>
      <c r="O223" s="56"/>
      <c r="P223" s="56"/>
      <c r="Q223" s="56"/>
      <c r="R223" s="56"/>
      <c r="S223" s="56"/>
      <c r="T223" s="56"/>
      <c r="U223" s="56"/>
      <c r="V223" s="56"/>
      <c r="W223" s="56"/>
      <c r="X223" s="56"/>
      <c r="Y223" s="56"/>
      <c r="Z223" s="56"/>
      <c r="AA223" s="56"/>
      <c r="AB223" s="56"/>
      <c r="AC223" s="56"/>
      <c r="AD223" s="56"/>
      <c r="AE223" s="56"/>
      <c r="AF223" s="56"/>
      <c r="AG223" s="56"/>
      <c r="AH223" s="56"/>
      <c r="AI223" s="56"/>
      <c r="AJ223" s="56"/>
      <c r="AK223" s="56"/>
      <c r="AL223" s="56"/>
      <c r="AM223" s="56"/>
      <c r="AN223" s="56"/>
      <c r="AO223" s="56"/>
      <c r="AP223" s="56"/>
      <c r="AQ223" s="56"/>
      <c r="AR223" s="56"/>
      <c r="AS223" s="56"/>
      <c r="AT223" s="56"/>
      <c r="AU223" s="56"/>
      <c r="AV223" s="56"/>
      <c r="AW223" s="56"/>
      <c r="AX223" s="56"/>
      <c r="AY223" s="56"/>
      <c r="AZ223" s="56"/>
      <c r="BA223" s="56"/>
      <c r="BB223" s="56"/>
      <c r="BC223" s="56"/>
      <c r="BD223" s="56"/>
    </row>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7">
    <mergeCell ref="H9:H14"/>
    <mergeCell ref="I9:I14"/>
    <mergeCell ref="J9:J14"/>
    <mergeCell ref="K9:K14"/>
    <mergeCell ref="L9:L14"/>
    <mergeCell ref="M9:M14"/>
    <mergeCell ref="N9:N14"/>
    <mergeCell ref="A9:A14"/>
    <mergeCell ref="B9:B14"/>
    <mergeCell ref="C9:C14"/>
    <mergeCell ref="D9:D14"/>
    <mergeCell ref="E9:E14"/>
    <mergeCell ref="F9:F14"/>
    <mergeCell ref="G9:G14"/>
    <mergeCell ref="A2:AJ3"/>
    <mergeCell ref="A4:B4"/>
    <mergeCell ref="C4:AJ4"/>
    <mergeCell ref="A5:B5"/>
    <mergeCell ref="C5:AJ5"/>
    <mergeCell ref="A6:B6"/>
    <mergeCell ref="C6:AJ6"/>
    <mergeCell ref="H7:H8"/>
    <mergeCell ref="I7:I8"/>
    <mergeCell ref="J7:J8"/>
    <mergeCell ref="K7:K8"/>
    <mergeCell ref="L7:L8"/>
    <mergeCell ref="M7:M8"/>
    <mergeCell ref="N7:N8"/>
    <mergeCell ref="O7:O8"/>
    <mergeCell ref="P7:P8"/>
    <mergeCell ref="Q7:Q8"/>
    <mergeCell ref="R7:W7"/>
    <mergeCell ref="X7:X8"/>
    <mergeCell ref="Y7:Y8"/>
    <mergeCell ref="Z7:Z8"/>
    <mergeCell ref="AH7:AH8"/>
    <mergeCell ref="AI7:AI8"/>
    <mergeCell ref="AJ7:AJ8"/>
    <mergeCell ref="AA7:AA8"/>
    <mergeCell ref="AB7:AB8"/>
    <mergeCell ref="AC7:AC8"/>
    <mergeCell ref="AD7:AD8"/>
    <mergeCell ref="AE7:AE8"/>
    <mergeCell ref="AF7:AF8"/>
    <mergeCell ref="AG7:AG8"/>
    <mergeCell ref="A7:A8"/>
    <mergeCell ref="B7:B8"/>
    <mergeCell ref="C7:C8"/>
    <mergeCell ref="D7:D8"/>
    <mergeCell ref="E7:E8"/>
    <mergeCell ref="F7:F8"/>
    <mergeCell ref="G7:G8"/>
    <mergeCell ref="H15:H20"/>
    <mergeCell ref="I15:I20"/>
    <mergeCell ref="J15:J20"/>
    <mergeCell ref="K15:K20"/>
    <mergeCell ref="L15:L20"/>
    <mergeCell ref="M15:M20"/>
    <mergeCell ref="N15:N20"/>
    <mergeCell ref="B21:AJ21"/>
    <mergeCell ref="A15:A20"/>
    <mergeCell ref="B15:B20"/>
    <mergeCell ref="C15:C20"/>
    <mergeCell ref="D15:D20"/>
    <mergeCell ref="E15:E20"/>
    <mergeCell ref="F15:F20"/>
    <mergeCell ref="G15:G20"/>
  </mergeCells>
  <conditionalFormatting sqref="H9 Y9:Y20">
    <cfRule type="cellIs" dxfId="0" priority="1" operator="equal">
      <formula>"Muy Alta"</formula>
    </cfRule>
  </conditionalFormatting>
  <conditionalFormatting sqref="H9 Y9:Y20">
    <cfRule type="cellIs" dxfId="1" priority="2" operator="equal">
      <formula>"Alta"</formula>
    </cfRule>
  </conditionalFormatting>
  <conditionalFormatting sqref="H9 Y9:Y20">
    <cfRule type="cellIs" dxfId="2" priority="3" operator="equal">
      <formula>"Media"</formula>
    </cfRule>
  </conditionalFormatting>
  <conditionalFormatting sqref="H9 Y9:Y20">
    <cfRule type="cellIs" dxfId="3" priority="4" operator="equal">
      <formula>"Baja"</formula>
    </cfRule>
  </conditionalFormatting>
  <conditionalFormatting sqref="H9 Y9:Y20">
    <cfRule type="cellIs" dxfId="4" priority="5" operator="equal">
      <formula>"Muy Baja"</formula>
    </cfRule>
  </conditionalFormatting>
  <conditionalFormatting sqref="H15">
    <cfRule type="cellIs" dxfId="0" priority="6" operator="equal">
      <formula>"Muy Alta"</formula>
    </cfRule>
  </conditionalFormatting>
  <conditionalFormatting sqref="H15">
    <cfRule type="cellIs" dxfId="1" priority="7" operator="equal">
      <formula>"Alta"</formula>
    </cfRule>
  </conditionalFormatting>
  <conditionalFormatting sqref="H15">
    <cfRule type="cellIs" dxfId="2" priority="8" operator="equal">
      <formula>"Media"</formula>
    </cfRule>
  </conditionalFormatting>
  <conditionalFormatting sqref="H15">
    <cfRule type="cellIs" dxfId="3" priority="9" operator="equal">
      <formula>"Baja"</formula>
    </cfRule>
  </conditionalFormatting>
  <conditionalFormatting sqref="H15">
    <cfRule type="cellIs" dxfId="4" priority="10" operator="equal">
      <formula>"Muy Baja"</formula>
    </cfRule>
  </conditionalFormatting>
  <conditionalFormatting sqref="K9:K20">
    <cfRule type="containsText" dxfId="5" priority="11" operator="containsText" text="❌">
      <formula>NOT(ISERROR(SEARCH(("❌"),(K9))))</formula>
    </cfRule>
  </conditionalFormatting>
  <conditionalFormatting sqref="L9 L15 AA9:AA20">
    <cfRule type="cellIs" dxfId="0" priority="12" operator="equal">
      <formula>"Catastrófico"</formula>
    </cfRule>
  </conditionalFormatting>
  <conditionalFormatting sqref="L9 L15 AA9:AA20">
    <cfRule type="cellIs" dxfId="1" priority="13" operator="equal">
      <formula>"Mayor"</formula>
    </cfRule>
  </conditionalFormatting>
  <conditionalFormatting sqref="L9 L15 AA9:AA20">
    <cfRule type="cellIs" dxfId="2" priority="14" operator="equal">
      <formula>"Moderado"</formula>
    </cfRule>
  </conditionalFormatting>
  <conditionalFormatting sqref="L9 L15 AA9:AA20">
    <cfRule type="cellIs" dxfId="3" priority="15" operator="equal">
      <formula>"Menor"</formula>
    </cfRule>
  </conditionalFormatting>
  <conditionalFormatting sqref="L9 L15 AA9:AA20">
    <cfRule type="cellIs" dxfId="4" priority="16" operator="equal">
      <formula>"Leve"</formula>
    </cfRule>
  </conditionalFormatting>
  <conditionalFormatting sqref="N9 AC9:AC20">
    <cfRule type="cellIs" dxfId="6" priority="17" operator="equal">
      <formula>"Extremo"</formula>
    </cfRule>
  </conditionalFormatting>
  <conditionalFormatting sqref="N9 AC9:AC20">
    <cfRule type="cellIs" dxfId="7" priority="18" operator="equal">
      <formula>"Alto"</formula>
    </cfRule>
  </conditionalFormatting>
  <conditionalFormatting sqref="N9 AC9:AC20">
    <cfRule type="cellIs" dxfId="8" priority="19" operator="equal">
      <formula>"Moderado"</formula>
    </cfRule>
  </conditionalFormatting>
  <conditionalFormatting sqref="N9 AC9:AC20">
    <cfRule type="cellIs" dxfId="4" priority="20" operator="equal">
      <formula>"Bajo"</formula>
    </cfRule>
  </conditionalFormatting>
  <conditionalFormatting sqref="N15">
    <cfRule type="cellIs" dxfId="6" priority="21" operator="equal">
      <formula>"Extremo"</formula>
    </cfRule>
  </conditionalFormatting>
  <conditionalFormatting sqref="N15">
    <cfRule type="cellIs" dxfId="7" priority="22" operator="equal">
      <formula>"Alto"</formula>
    </cfRule>
  </conditionalFormatting>
  <conditionalFormatting sqref="N15">
    <cfRule type="cellIs" dxfId="8" priority="23" operator="equal">
      <formula>"Moderado"</formula>
    </cfRule>
  </conditionalFormatting>
  <conditionalFormatting sqref="N15">
    <cfRule type="cellIs" dxfId="4" priority="24" operator="equal">
      <formula>"Bajo"</formula>
    </cfRule>
  </conditionalFormatting>
  <dataValidations>
    <dataValidation type="list" allowBlank="1" showErrorMessage="1" sqref="R9:R20">
      <formula1>'TABLA DE VALORACION DE CONTROLE'!$D$4:$D$6</formula1>
    </dataValidation>
    <dataValidation type="list" allowBlank="1" showErrorMessage="1" sqref="W9:W20">
      <formula1>'TABLA DE VALORACION DE CONTROLE'!$D$13:$D$14</formula1>
    </dataValidation>
    <dataValidation type="list" allowBlank="1" showErrorMessage="1" sqref="B9 B15">
      <formula1>'Opciones Tratamiento'!$E$2:$E$4</formula1>
    </dataValidation>
    <dataValidation type="list" allowBlank="1" showErrorMessage="1" sqref="J9 J15">
      <formula1>'TABLA DE IMPACTO'!$F$210:$F$221</formula1>
    </dataValidation>
    <dataValidation type="list" allowBlank="1" showErrorMessage="1" sqref="S9:S20">
      <formula1>'TABLA DE VALORACION DE CONTROLE'!$D$7:$D$8</formula1>
    </dataValidation>
    <dataValidation type="list" allowBlank="1" showErrorMessage="1" sqref="AD9:AD20">
      <formula1>'Opciones Tratamiento'!$B$2:$B$5</formula1>
    </dataValidation>
    <dataValidation type="list" allowBlank="1" showErrorMessage="1" sqref="V9:V20">
      <formula1>'TABLA DE VALORACION DE CONTROLE'!$D$11:$D$12</formula1>
    </dataValidation>
    <dataValidation type="custom" allowBlank="1" showInputMessage="1" showErrorMessage="1" prompt="Recuerde que las acciones se generan bajo la medida de mitigar el riesgo" sqref="AH9:AH20">
      <formula1>IF(OR(AD9='Opciones Tratamiento'!$B$2,AD9='Opciones Tratamiento'!$B$3,AD9='Opciones Tratamiento'!$B$4),ISBLANK(AD9),ISTEXT(AD9))</formula1>
    </dataValidation>
    <dataValidation type="custom" allowBlank="1" showInputMessage="1" showErrorMessage="1" prompt="Recuerde que las acciones se generan bajo la medida de mitigar el riesgo" sqref="AG9:AG20">
      <formula1>IF(OR(AD9='Opciones Tratamiento'!$B$2,AD9='Opciones Tratamiento'!$B$3,AD9='Opciones Tratamiento'!$B$4),ISBLANK(AD9),ISTEXT(AD9))</formula1>
    </dataValidation>
    <dataValidation type="list" allowBlank="1" showErrorMessage="1" sqref="F9 F15">
      <formula1>'Opciones Tratamiento'!$B$13:$B$19</formula1>
    </dataValidation>
    <dataValidation type="custom" allowBlank="1" showInputMessage="1" showErrorMessage="1" prompt="Recuerde que las acciones se generan bajo la medida de mitigar el riesgo" sqref="AI9:AI20">
      <formula1>IF(OR(AD9='Opciones Tratamiento'!$B$2,AD9='Opciones Tratamiento'!$B$3,AD9='Opciones Tratamiento'!$B$4),ISBLANK(AD9),ISTEXT(AD9))</formula1>
    </dataValidation>
    <dataValidation type="custom" allowBlank="1" showInputMessage="1" showErrorMessage="1" prompt="Recuerde que las acciones se generan bajo la medida de mitigar el riesgo" sqref="AF9:AF20">
      <formula1>IF(OR(AD9='Opciones Tratamiento'!$B$2,AD9='Opciones Tratamiento'!$B$3,AD9='Opciones Tratamiento'!$B$4),ISBLANK(AD9),ISTEXT(AD9))</formula1>
    </dataValidation>
    <dataValidation type="list" allowBlank="1" showErrorMessage="1" sqref="U9:U20">
      <formula1>'TABLA DE VALORACION DE CONTROLE'!$D$9:$D$10</formula1>
    </dataValidation>
    <dataValidation type="list" allowBlank="1" showErrorMessage="1" sqref="AJ9:AJ10 AJ12:AJ13 AJ15:AJ16 AJ18:AJ19">
      <formula1>'Opciones Tratamiento'!$B$9:$B$10</formula1>
    </dataValidation>
    <dataValidation type="custom" allowBlank="1" showInputMessage="1" showErrorMessage="1" prompt="Recuerde que las acciones se generan bajo la medida de mitigar el riesgo" sqref="AE9:AE20">
      <formula1>IF(OR(AD9='Opciones Tratamiento'!$B$2,AD9='Opciones Tratamiento'!$B$3,AD9='Opciones Tratamiento'!$B$4),ISBLANK(AD9),ISTEXT(AD9))</formula1>
    </dataValidation>
  </dataValidations>
  <printOptions/>
  <pageMargins bottom="0.75" footer="0.0" header="0.0" left="0.7" right="0.7" top="0.75"/>
  <pageSetup orientation="portrait"/>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9.29"/>
    <col customWidth="1" min="2" max="39" width="5.0"/>
    <col customWidth="1" min="40" max="40" width="9.29"/>
    <col customWidth="1" min="41" max="45" width="5.0"/>
    <col customWidth="1" min="46" max="46" width="8.57"/>
    <col customWidth="1" min="47" max="61" width="9.29"/>
  </cols>
  <sheetData>
    <row r="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row>
    <row r="2" ht="18.0" customHeight="1">
      <c r="A2" s="1"/>
      <c r="B2" s="165" t="s">
        <v>125</v>
      </c>
      <c r="J2" s="166" t="s">
        <v>15</v>
      </c>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c r="AM2" s="168"/>
      <c r="AN2" s="1"/>
      <c r="AO2" s="1"/>
      <c r="AP2" s="1"/>
      <c r="AQ2" s="1"/>
      <c r="AR2" s="1"/>
      <c r="AS2" s="1"/>
      <c r="AT2" s="1"/>
      <c r="AU2" s="1"/>
      <c r="AV2" s="1"/>
      <c r="AW2" s="1"/>
      <c r="AX2" s="1"/>
      <c r="AY2" s="1"/>
      <c r="AZ2" s="1"/>
      <c r="BA2" s="1"/>
      <c r="BB2" s="1"/>
      <c r="BC2" s="1"/>
      <c r="BD2" s="1"/>
      <c r="BE2" s="1"/>
      <c r="BF2" s="1"/>
      <c r="BG2" s="1"/>
      <c r="BH2" s="1"/>
      <c r="BI2" s="1"/>
    </row>
    <row r="3" ht="18.75" customHeight="1">
      <c r="A3" s="1"/>
      <c r="J3" s="169"/>
      <c r="AM3" s="170"/>
      <c r="AN3" s="1"/>
      <c r="AO3" s="1"/>
      <c r="AP3" s="1"/>
      <c r="AQ3" s="1"/>
      <c r="AR3" s="1"/>
      <c r="AS3" s="1"/>
      <c r="AT3" s="1"/>
      <c r="AU3" s="1"/>
      <c r="AV3" s="1"/>
      <c r="AW3" s="1"/>
      <c r="AX3" s="1"/>
      <c r="AY3" s="1"/>
      <c r="AZ3" s="1"/>
      <c r="BA3" s="1"/>
      <c r="BB3" s="1"/>
      <c r="BC3" s="1"/>
      <c r="BD3" s="1"/>
      <c r="BE3" s="1"/>
      <c r="BF3" s="1"/>
      <c r="BG3" s="1"/>
      <c r="BH3" s="1"/>
      <c r="BI3" s="1"/>
    </row>
    <row r="4" ht="15.0" customHeight="1">
      <c r="A4" s="1"/>
      <c r="J4" s="171"/>
      <c r="K4" s="172"/>
      <c r="L4" s="172"/>
      <c r="M4" s="172"/>
      <c r="N4" s="172"/>
      <c r="O4" s="172"/>
      <c r="P4" s="172"/>
      <c r="Q4" s="172"/>
      <c r="R4" s="172"/>
      <c r="S4" s="172"/>
      <c r="T4" s="172"/>
      <c r="U4" s="172"/>
      <c r="V4" s="172"/>
      <c r="W4" s="172"/>
      <c r="X4" s="172"/>
      <c r="Y4" s="172"/>
      <c r="Z4" s="172"/>
      <c r="AA4" s="172"/>
      <c r="AB4" s="172"/>
      <c r="AC4" s="172"/>
      <c r="AD4" s="172"/>
      <c r="AE4" s="172"/>
      <c r="AF4" s="172"/>
      <c r="AG4" s="172"/>
      <c r="AH4" s="172"/>
      <c r="AI4" s="172"/>
      <c r="AJ4" s="172"/>
      <c r="AK4" s="172"/>
      <c r="AL4" s="172"/>
      <c r="AM4" s="173"/>
      <c r="AN4" s="1"/>
      <c r="AO4" s="1"/>
      <c r="AP4" s="1"/>
      <c r="AQ4" s="1"/>
      <c r="AR4" s="1"/>
      <c r="AS4" s="1"/>
      <c r="AT4" s="1"/>
      <c r="AU4" s="1"/>
      <c r="AV4" s="1"/>
      <c r="AW4" s="1"/>
      <c r="AX4" s="1"/>
      <c r="AY4" s="1"/>
      <c r="AZ4" s="1"/>
      <c r="BA4" s="1"/>
      <c r="BB4" s="1"/>
      <c r="BC4" s="1"/>
      <c r="BD4" s="1"/>
      <c r="BE4" s="1"/>
      <c r="BF4" s="1"/>
      <c r="BG4" s="1"/>
      <c r="BH4" s="1"/>
      <c r="BI4" s="1"/>
    </row>
    <row r="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row>
    <row r="6" ht="15.0" customHeight="1">
      <c r="A6" s="1"/>
      <c r="B6" s="174" t="s">
        <v>126</v>
      </c>
      <c r="C6" s="167"/>
      <c r="D6" s="175"/>
      <c r="E6" s="176" t="s">
        <v>127</v>
      </c>
      <c r="F6" s="177"/>
      <c r="G6" s="177"/>
      <c r="H6" s="177"/>
      <c r="I6" s="178"/>
      <c r="J6" s="179" t="str">
        <f>IF(AND('MATRIZ DE RIESGOS '!$H$9="Muy Alta",'MATRIZ DE RIESGOS '!$L$9="Leve"),CONCATENATE("R",'MATRIZ DE RIESGOS '!$A$9),"")</f>
        <v/>
      </c>
      <c r="K6" s="180"/>
      <c r="L6" s="181" t="str">
        <f>IF(AND('MATRIZ DE RIESGOS '!#REF!="Muy Alta",'MATRIZ DE RIESGOS '!#REF!="Leve"),CONCATENATE("R",'MATRIZ DE RIESGOS '!#REF!),"")</f>
        <v>#ERROR!</v>
      </c>
      <c r="M6" s="180"/>
      <c r="N6" s="181" t="str">
        <f>IF(AND('MATRIZ DE RIESGOS '!$H$15="Muy Alta",'MATRIZ DE RIESGOS '!$L$15="Leve"),CONCATENATE("R",'MATRIZ DE RIESGOS '!$A$15),"")</f>
        <v/>
      </c>
      <c r="O6" s="178"/>
      <c r="P6" s="179" t="str">
        <f>IF(AND('MATRIZ DE RIESGOS '!$H$9="Muy Alta",'MATRIZ DE RIESGOS '!$L$9="Menor"),CONCATENATE("R",'MATRIZ DE RIESGOS '!$A$9),"")</f>
        <v/>
      </c>
      <c r="Q6" s="180"/>
      <c r="R6" s="181" t="str">
        <f>IF(AND('MATRIZ DE RIESGOS '!#REF!="Muy Alta",'MATRIZ DE RIESGOS '!#REF!="Menor"),CONCATENATE("R",'MATRIZ DE RIESGOS '!#REF!),"")</f>
        <v>#ERROR!</v>
      </c>
      <c r="S6" s="180"/>
      <c r="T6" s="181" t="str">
        <f>IF(AND('MATRIZ DE RIESGOS '!$H$15="Muy Alta",'MATRIZ DE RIESGOS '!$L$15="Menor"),CONCATENATE("R",'MATRIZ DE RIESGOS '!$A$15),"")</f>
        <v/>
      </c>
      <c r="U6" s="178"/>
      <c r="V6" s="179" t="str">
        <f>IF(AND('MATRIZ DE RIESGOS '!$H$9="Muy Alta",'MATRIZ DE RIESGOS '!$L$9="Moderado"),CONCATENATE("R",'MATRIZ DE RIESGOS '!$A$9),"")</f>
        <v/>
      </c>
      <c r="W6" s="180"/>
      <c r="X6" s="181" t="str">
        <f>IF(AND('MATRIZ DE RIESGOS '!#REF!="Muy Alta",'MATRIZ DE RIESGOS '!#REF!="Moderado"),CONCATENATE("R",'MATRIZ DE RIESGOS '!#REF!),"")</f>
        <v>#ERROR!</v>
      </c>
      <c r="Y6" s="180"/>
      <c r="Z6" s="181" t="str">
        <f>IF(AND('MATRIZ DE RIESGOS '!$H$15="Muy Alta",'MATRIZ DE RIESGOS '!$L$15="Moderado"),CONCATENATE("R",'MATRIZ DE RIESGOS '!$A$15),"")</f>
        <v/>
      </c>
      <c r="AA6" s="178"/>
      <c r="AB6" s="179" t="str">
        <f>IF(AND('MATRIZ DE RIESGOS '!$H$9="Muy Alta",'MATRIZ DE RIESGOS '!$L$9="Mayor"),CONCATENATE("R",'MATRIZ DE RIESGOS '!$A$9),"")</f>
        <v/>
      </c>
      <c r="AC6" s="180"/>
      <c r="AD6" s="181" t="str">
        <f>IF(AND('MATRIZ DE RIESGOS '!#REF!="Muy Alta",'MATRIZ DE RIESGOS '!#REF!="Mayor"),CONCATENATE("R",'MATRIZ DE RIESGOS '!#REF!),"")</f>
        <v>#ERROR!</v>
      </c>
      <c r="AE6" s="180"/>
      <c r="AF6" s="181" t="str">
        <f>IF(AND('MATRIZ DE RIESGOS '!$H$15="Muy Alta",'MATRIZ DE RIESGOS '!$L$15="Mayor"),CONCATENATE("R",'MATRIZ DE RIESGOS '!$A$15),"")</f>
        <v/>
      </c>
      <c r="AG6" s="178"/>
      <c r="AH6" s="182" t="str">
        <f>IF(AND('MATRIZ DE RIESGOS '!$H$9="Muy Alta",'MATRIZ DE RIESGOS '!$L$9="Catastrófico"),CONCATENATE("R",'MATRIZ DE RIESGOS '!$A$9),"")</f>
        <v/>
      </c>
      <c r="AI6" s="180"/>
      <c r="AJ6" s="183" t="str">
        <f>IF(AND('MATRIZ DE RIESGOS '!#REF!="Muy Alta",'MATRIZ DE RIESGOS '!#REF!="Catastrófico"),CONCATENATE("R",'MATRIZ DE RIESGOS '!#REF!),"")</f>
        <v>#ERROR!</v>
      </c>
      <c r="AK6" s="180"/>
      <c r="AL6" s="183" t="str">
        <f>IF(AND('MATRIZ DE RIESGOS '!$H$15="Muy Alta",'MATRIZ DE RIESGOS '!$L$15="Catastrófico"),CONCATENATE("R",'MATRIZ DE RIESGOS '!$A$15),"")</f>
        <v/>
      </c>
      <c r="AM6" s="178"/>
      <c r="AO6" s="184" t="s">
        <v>128</v>
      </c>
      <c r="AP6" s="177"/>
      <c r="AQ6" s="177"/>
      <c r="AR6" s="177"/>
      <c r="AS6" s="177"/>
      <c r="AT6" s="178"/>
      <c r="AU6" s="1"/>
      <c r="AV6" s="1"/>
      <c r="AW6" s="1"/>
      <c r="AX6" s="1"/>
      <c r="AY6" s="1"/>
      <c r="AZ6" s="1"/>
      <c r="BA6" s="1"/>
      <c r="BB6" s="1"/>
      <c r="BC6" s="1"/>
      <c r="BD6" s="1"/>
      <c r="BE6" s="1"/>
      <c r="BF6" s="1"/>
      <c r="BG6" s="1"/>
      <c r="BH6" s="1"/>
      <c r="BI6" s="1"/>
    </row>
    <row r="7" ht="15.0" customHeight="1">
      <c r="A7" s="1"/>
      <c r="B7" s="169"/>
      <c r="D7" s="9"/>
      <c r="E7" s="21"/>
      <c r="I7" s="9"/>
      <c r="J7" s="185"/>
      <c r="K7" s="173"/>
      <c r="L7" s="171"/>
      <c r="M7" s="173"/>
      <c r="N7" s="171"/>
      <c r="O7" s="186"/>
      <c r="P7" s="185"/>
      <c r="Q7" s="173"/>
      <c r="R7" s="171"/>
      <c r="S7" s="173"/>
      <c r="T7" s="171"/>
      <c r="U7" s="186"/>
      <c r="V7" s="185"/>
      <c r="W7" s="173"/>
      <c r="X7" s="171"/>
      <c r="Y7" s="173"/>
      <c r="Z7" s="171"/>
      <c r="AA7" s="186"/>
      <c r="AB7" s="185"/>
      <c r="AC7" s="173"/>
      <c r="AD7" s="171"/>
      <c r="AE7" s="173"/>
      <c r="AF7" s="171"/>
      <c r="AG7" s="186"/>
      <c r="AH7" s="185"/>
      <c r="AI7" s="173"/>
      <c r="AJ7" s="171"/>
      <c r="AK7" s="173"/>
      <c r="AL7" s="171"/>
      <c r="AM7" s="186"/>
      <c r="AN7" s="1"/>
      <c r="AO7" s="21"/>
      <c r="AT7" s="9"/>
      <c r="AU7" s="1"/>
      <c r="AV7" s="1"/>
      <c r="AW7" s="1"/>
      <c r="AX7" s="1"/>
      <c r="AY7" s="1"/>
      <c r="AZ7" s="1"/>
      <c r="BA7" s="1"/>
      <c r="BB7" s="1"/>
      <c r="BC7" s="1"/>
      <c r="BD7" s="1"/>
      <c r="BE7" s="1"/>
      <c r="BF7" s="1"/>
      <c r="BG7" s="1"/>
      <c r="BH7" s="1"/>
      <c r="BI7" s="1"/>
    </row>
    <row r="8" ht="15.0" customHeight="1">
      <c r="A8" s="1"/>
      <c r="B8" s="169"/>
      <c r="D8" s="9"/>
      <c r="E8" s="21"/>
      <c r="I8" s="9"/>
      <c r="J8" s="187" t="str">
        <f>IF(AND('MATRIZ DE RIESGOS '!#REF!="Muy Alta",'MATRIZ DE RIESGOS '!#REF!="Leve"),CONCATENATE("R",'MATRIZ DE RIESGOS '!#REF!),"")</f>
        <v>#ERROR!</v>
      </c>
      <c r="K8" s="168"/>
      <c r="L8" s="188" t="str">
        <f>IF(AND('MATRIZ DE RIESGOS '!#REF!="Muy Alta",'MATRIZ DE RIESGOS '!#REF!="Leve"),CONCATENATE("R",'MATRIZ DE RIESGOS '!#REF!),"")</f>
        <v>#ERROR!</v>
      </c>
      <c r="M8" s="168"/>
      <c r="N8" s="188" t="str">
        <f>IF(AND('MATRIZ DE RIESGOS '!#REF!="Muy Alta",'MATRIZ DE RIESGOS '!#REF!="Leve"),CONCATENATE("R",'MATRIZ DE RIESGOS '!#REF!),"")</f>
        <v>#ERROR!</v>
      </c>
      <c r="O8" s="175"/>
      <c r="P8" s="187" t="str">
        <f>IF(AND('MATRIZ DE RIESGOS '!#REF!="Muy Alta",'MATRIZ DE RIESGOS '!#REF!="Menor"),CONCATENATE("R",'MATRIZ DE RIESGOS '!#REF!),"")</f>
        <v>#ERROR!</v>
      </c>
      <c r="Q8" s="168"/>
      <c r="R8" s="188" t="str">
        <f>IF(AND('MATRIZ DE RIESGOS '!#REF!="Muy Alta",'MATRIZ DE RIESGOS '!#REF!="Menor"),CONCATENATE("R",'MATRIZ DE RIESGOS '!#REF!),"")</f>
        <v>#ERROR!</v>
      </c>
      <c r="S8" s="168"/>
      <c r="T8" s="188" t="str">
        <f>IF(AND('MATRIZ DE RIESGOS '!#REF!="Muy Alta",'MATRIZ DE RIESGOS '!#REF!="Menor"),CONCATENATE("R",'MATRIZ DE RIESGOS '!#REF!),"")</f>
        <v>#ERROR!</v>
      </c>
      <c r="U8" s="175"/>
      <c r="V8" s="187" t="str">
        <f>IF(AND('MATRIZ DE RIESGOS '!#REF!="Muy Alta",'MATRIZ DE RIESGOS '!#REF!="Moderado"),CONCATENATE("R",'MATRIZ DE RIESGOS '!#REF!),"")</f>
        <v>#ERROR!</v>
      </c>
      <c r="W8" s="168"/>
      <c r="X8" s="188" t="str">
        <f>IF(AND('MATRIZ DE RIESGOS '!#REF!="Muy Alta",'MATRIZ DE RIESGOS '!#REF!="Moderado"),CONCATENATE("R",'MATRIZ DE RIESGOS '!#REF!),"")</f>
        <v>#ERROR!</v>
      </c>
      <c r="Y8" s="168"/>
      <c r="Z8" s="188" t="str">
        <f>IF(AND('MATRIZ DE RIESGOS '!#REF!="Muy Alta",'MATRIZ DE RIESGOS '!#REF!="Moderado"),CONCATENATE("R",'MATRIZ DE RIESGOS '!#REF!),"")</f>
        <v>#ERROR!</v>
      </c>
      <c r="AA8" s="175"/>
      <c r="AB8" s="187" t="str">
        <f>IF(AND('MATRIZ DE RIESGOS '!#REF!="Muy Alta",'MATRIZ DE RIESGOS '!#REF!="Mayor"),CONCATENATE("R",'MATRIZ DE RIESGOS '!#REF!),"")</f>
        <v>#ERROR!</v>
      </c>
      <c r="AC8" s="168"/>
      <c r="AD8" s="188" t="str">
        <f>IF(AND('MATRIZ DE RIESGOS '!#REF!="Muy Alta",'MATRIZ DE RIESGOS '!#REF!="Mayor"),CONCATENATE("R",'MATRIZ DE RIESGOS '!#REF!),"")</f>
        <v>#ERROR!</v>
      </c>
      <c r="AE8" s="168"/>
      <c r="AF8" s="188" t="str">
        <f>IF(AND('MATRIZ DE RIESGOS '!#REF!="Muy Alta",'MATRIZ DE RIESGOS '!#REF!="Mayor"),CONCATENATE("R",'MATRIZ DE RIESGOS '!#REF!),"")</f>
        <v>#ERROR!</v>
      </c>
      <c r="AG8" s="175"/>
      <c r="AH8" s="189" t="str">
        <f>IF(AND('MATRIZ DE RIESGOS '!#REF!="Muy Alta",'MATRIZ DE RIESGOS '!#REF!="Catastrófico"),CONCATENATE("R",'MATRIZ DE RIESGOS '!#REF!),"")</f>
        <v>#ERROR!</v>
      </c>
      <c r="AI8" s="168"/>
      <c r="AJ8" s="190" t="str">
        <f>IF(AND('MATRIZ DE RIESGOS '!#REF!="Muy Alta",'MATRIZ DE RIESGOS '!#REF!="Catastrófico"),CONCATENATE("R",'MATRIZ DE RIESGOS '!#REF!),"")</f>
        <v>#ERROR!</v>
      </c>
      <c r="AK8" s="168"/>
      <c r="AL8" s="190" t="str">
        <f>IF(AND('MATRIZ DE RIESGOS '!#REF!="Muy Alta",'MATRIZ DE RIESGOS '!#REF!="Catastrófico"),CONCATENATE("R",'MATRIZ DE RIESGOS '!#REF!),"")</f>
        <v>#ERROR!</v>
      </c>
      <c r="AM8" s="175"/>
      <c r="AN8" s="1"/>
      <c r="AO8" s="21"/>
      <c r="AT8" s="9"/>
      <c r="AU8" s="1"/>
      <c r="AV8" s="1"/>
      <c r="AW8" s="1"/>
      <c r="AX8" s="1"/>
      <c r="AY8" s="1"/>
      <c r="AZ8" s="1"/>
      <c r="BA8" s="1"/>
      <c r="BB8" s="1"/>
      <c r="BC8" s="1"/>
      <c r="BD8" s="1"/>
      <c r="BE8" s="1"/>
      <c r="BF8" s="1"/>
      <c r="BG8" s="1"/>
      <c r="BH8" s="1"/>
      <c r="BI8" s="1"/>
    </row>
    <row r="9" ht="15.0" customHeight="1">
      <c r="A9" s="1"/>
      <c r="B9" s="169"/>
      <c r="D9" s="9"/>
      <c r="E9" s="21"/>
      <c r="I9" s="9"/>
      <c r="J9" s="185"/>
      <c r="K9" s="173"/>
      <c r="L9" s="171"/>
      <c r="M9" s="173"/>
      <c r="N9" s="171"/>
      <c r="O9" s="186"/>
      <c r="P9" s="185"/>
      <c r="Q9" s="173"/>
      <c r="R9" s="171"/>
      <c r="S9" s="173"/>
      <c r="T9" s="171"/>
      <c r="U9" s="186"/>
      <c r="V9" s="185"/>
      <c r="W9" s="173"/>
      <c r="X9" s="171"/>
      <c r="Y9" s="173"/>
      <c r="Z9" s="171"/>
      <c r="AA9" s="186"/>
      <c r="AB9" s="185"/>
      <c r="AC9" s="173"/>
      <c r="AD9" s="171"/>
      <c r="AE9" s="173"/>
      <c r="AF9" s="171"/>
      <c r="AG9" s="186"/>
      <c r="AH9" s="185"/>
      <c r="AI9" s="173"/>
      <c r="AJ9" s="171"/>
      <c r="AK9" s="173"/>
      <c r="AL9" s="171"/>
      <c r="AM9" s="186"/>
      <c r="AN9" s="1"/>
      <c r="AO9" s="21"/>
      <c r="AT9" s="9"/>
      <c r="AU9" s="1"/>
      <c r="AV9" s="1"/>
      <c r="AW9" s="1"/>
      <c r="AX9" s="1"/>
      <c r="AY9" s="1"/>
      <c r="AZ9" s="1"/>
      <c r="BA9" s="1"/>
      <c r="BB9" s="1"/>
      <c r="BC9" s="1"/>
      <c r="BD9" s="1"/>
      <c r="BE9" s="1"/>
      <c r="BF9" s="1"/>
      <c r="BG9" s="1"/>
      <c r="BH9" s="1"/>
      <c r="BI9" s="1"/>
    </row>
    <row r="10" ht="15.0" customHeight="1">
      <c r="A10" s="1"/>
      <c r="B10" s="169"/>
      <c r="D10" s="9"/>
      <c r="E10" s="21"/>
      <c r="I10" s="9"/>
      <c r="J10" s="187" t="str">
        <f>IF(AND('MATRIZ DE RIESGOS '!#REF!="Muy Alta",'MATRIZ DE RIESGOS '!#REF!="Leve"),CONCATENATE("R",'MATRIZ DE RIESGOS '!#REF!),"")</f>
        <v>#ERROR!</v>
      </c>
      <c r="K10" s="168"/>
      <c r="L10" s="188" t="str">
        <f>IF(AND('MATRIZ DE RIESGOS '!#REF!="Muy Alta",'MATRIZ DE RIESGOS '!#REF!="Leve"),CONCATENATE("R",'MATRIZ DE RIESGOS '!#REF!),"")</f>
        <v>#ERROR!</v>
      </c>
      <c r="M10" s="168"/>
      <c r="N10" s="188" t="str">
        <f>IF(AND('MATRIZ DE RIESGOS '!#REF!="Muy Alta",'MATRIZ DE RIESGOS '!#REF!="Leve"),CONCATENATE("R",'MATRIZ DE RIESGOS '!#REF!),"")</f>
        <v>#ERROR!</v>
      </c>
      <c r="O10" s="175"/>
      <c r="P10" s="187" t="str">
        <f>IF(AND('MATRIZ DE RIESGOS '!#REF!="Muy Alta",'MATRIZ DE RIESGOS '!#REF!="Menor"),CONCATENATE("R",'MATRIZ DE RIESGOS '!#REF!),"")</f>
        <v>#ERROR!</v>
      </c>
      <c r="Q10" s="168"/>
      <c r="R10" s="188" t="str">
        <f>IF(AND('MATRIZ DE RIESGOS '!#REF!="Muy Alta",'MATRIZ DE RIESGOS '!#REF!="Menor"),CONCATENATE("R",'MATRIZ DE RIESGOS '!#REF!),"")</f>
        <v>#ERROR!</v>
      </c>
      <c r="S10" s="168"/>
      <c r="T10" s="188" t="str">
        <f>IF(AND('MATRIZ DE RIESGOS '!#REF!="Muy Alta",'MATRIZ DE RIESGOS '!#REF!="Menor"),CONCATENATE("R",'MATRIZ DE RIESGOS '!#REF!),"")</f>
        <v>#ERROR!</v>
      </c>
      <c r="U10" s="175"/>
      <c r="V10" s="187" t="str">
        <f>IF(AND('MATRIZ DE RIESGOS '!#REF!="Muy Alta",'MATRIZ DE RIESGOS '!#REF!="Moderado"),CONCATENATE("R",'MATRIZ DE RIESGOS '!#REF!),"")</f>
        <v>#ERROR!</v>
      </c>
      <c r="W10" s="168"/>
      <c r="X10" s="188" t="str">
        <f>IF(AND('MATRIZ DE RIESGOS '!#REF!="Muy Alta",'MATRIZ DE RIESGOS '!#REF!="Moderado"),CONCATENATE("R",'MATRIZ DE RIESGOS '!#REF!),"")</f>
        <v>#ERROR!</v>
      </c>
      <c r="Y10" s="168"/>
      <c r="Z10" s="188" t="str">
        <f>IF(AND('MATRIZ DE RIESGOS '!#REF!="Muy Alta",'MATRIZ DE RIESGOS '!#REF!="Moderado"),CONCATENATE("R",'MATRIZ DE RIESGOS '!#REF!),"")</f>
        <v>#ERROR!</v>
      </c>
      <c r="AA10" s="175"/>
      <c r="AB10" s="187" t="str">
        <f>IF(AND('MATRIZ DE RIESGOS '!#REF!="Muy Alta",'MATRIZ DE RIESGOS '!#REF!="Mayor"),CONCATENATE("R",'MATRIZ DE RIESGOS '!#REF!),"")</f>
        <v>#ERROR!</v>
      </c>
      <c r="AC10" s="168"/>
      <c r="AD10" s="188" t="str">
        <f>IF(AND('MATRIZ DE RIESGOS '!#REF!="Muy Alta",'MATRIZ DE RIESGOS '!#REF!="Mayor"),CONCATENATE("R",'MATRIZ DE RIESGOS '!#REF!),"")</f>
        <v>#ERROR!</v>
      </c>
      <c r="AE10" s="168"/>
      <c r="AF10" s="188" t="str">
        <f>IF(AND('MATRIZ DE RIESGOS '!#REF!="Muy Alta",'MATRIZ DE RIESGOS '!#REF!="Mayor"),CONCATENATE("R",'MATRIZ DE RIESGOS '!#REF!),"")</f>
        <v>#ERROR!</v>
      </c>
      <c r="AG10" s="175"/>
      <c r="AH10" s="189" t="str">
        <f>IF(AND('MATRIZ DE RIESGOS '!#REF!="Muy Alta",'MATRIZ DE RIESGOS '!#REF!="Catastrófico"),CONCATENATE("R",'MATRIZ DE RIESGOS '!#REF!),"")</f>
        <v>#ERROR!</v>
      </c>
      <c r="AI10" s="168"/>
      <c r="AJ10" s="190" t="str">
        <f>IF(AND('MATRIZ DE RIESGOS '!#REF!="Muy Alta",'MATRIZ DE RIESGOS '!#REF!="Catastrófico"),CONCATENATE("R",'MATRIZ DE RIESGOS '!#REF!),"")</f>
        <v>#ERROR!</v>
      </c>
      <c r="AK10" s="168"/>
      <c r="AL10" s="190" t="str">
        <f>IF(AND('MATRIZ DE RIESGOS '!#REF!="Muy Alta",'MATRIZ DE RIESGOS '!#REF!="Catastrófico"),CONCATENATE("R",'MATRIZ DE RIESGOS '!#REF!),"")</f>
        <v>#ERROR!</v>
      </c>
      <c r="AM10" s="175"/>
      <c r="AN10" s="1"/>
      <c r="AO10" s="21"/>
      <c r="AT10" s="9"/>
      <c r="AU10" s="1"/>
      <c r="AV10" s="1"/>
      <c r="AW10" s="1"/>
      <c r="AX10" s="1"/>
      <c r="AY10" s="1"/>
      <c r="AZ10" s="1"/>
      <c r="BA10" s="1"/>
      <c r="BB10" s="1"/>
      <c r="BC10" s="1"/>
      <c r="BD10" s="1"/>
      <c r="BE10" s="1"/>
      <c r="BF10" s="1"/>
      <c r="BG10" s="1"/>
      <c r="BH10" s="1"/>
      <c r="BI10" s="1"/>
    </row>
    <row r="11" ht="15.0" customHeight="1">
      <c r="A11" s="1"/>
      <c r="B11" s="169"/>
      <c r="D11" s="9"/>
      <c r="E11" s="21"/>
      <c r="I11" s="9"/>
      <c r="J11" s="185"/>
      <c r="K11" s="173"/>
      <c r="L11" s="171"/>
      <c r="M11" s="173"/>
      <c r="N11" s="171"/>
      <c r="O11" s="186"/>
      <c r="P11" s="185"/>
      <c r="Q11" s="173"/>
      <c r="R11" s="171"/>
      <c r="S11" s="173"/>
      <c r="T11" s="171"/>
      <c r="U11" s="186"/>
      <c r="V11" s="185"/>
      <c r="W11" s="173"/>
      <c r="X11" s="171"/>
      <c r="Y11" s="173"/>
      <c r="Z11" s="171"/>
      <c r="AA11" s="186"/>
      <c r="AB11" s="185"/>
      <c r="AC11" s="173"/>
      <c r="AD11" s="171"/>
      <c r="AE11" s="173"/>
      <c r="AF11" s="171"/>
      <c r="AG11" s="186"/>
      <c r="AH11" s="185"/>
      <c r="AI11" s="173"/>
      <c r="AJ11" s="171"/>
      <c r="AK11" s="173"/>
      <c r="AL11" s="171"/>
      <c r="AM11" s="186"/>
      <c r="AN11" s="1"/>
      <c r="AO11" s="21"/>
      <c r="AT11" s="9"/>
      <c r="AU11" s="1"/>
      <c r="AV11" s="1"/>
      <c r="AW11" s="1"/>
      <c r="AX11" s="1"/>
      <c r="AY11" s="1"/>
      <c r="AZ11" s="1"/>
      <c r="BA11" s="1"/>
      <c r="BB11" s="1"/>
      <c r="BC11" s="1"/>
      <c r="BD11" s="1"/>
      <c r="BE11" s="1"/>
      <c r="BF11" s="1"/>
      <c r="BG11" s="1"/>
      <c r="BH11" s="1"/>
      <c r="BI11" s="1"/>
    </row>
    <row r="12" ht="15.0" customHeight="1">
      <c r="A12" s="1"/>
      <c r="B12" s="169"/>
      <c r="D12" s="9"/>
      <c r="E12" s="21"/>
      <c r="I12" s="9"/>
      <c r="J12" s="187" t="str">
        <f>IF(AND('MATRIZ DE RIESGOS '!#REF!="Muy Alta",'MATRIZ DE RIESGOS '!#REF!="Leve"),CONCATENATE("R",'MATRIZ DE RIESGOS '!#REF!),"")</f>
        <v>#ERROR!</v>
      </c>
      <c r="K12" s="168"/>
      <c r="L12" s="188" t="str">
        <f>IF(AND('MATRIZ DE RIESGOS '!$H$21="Muy Alta",'MATRIZ DE RIESGOS '!$L$21="Leve"),CONCATENATE("R",'MATRIZ DE RIESGOS '!$A$21),"")</f>
        <v/>
      </c>
      <c r="M12" s="168"/>
      <c r="N12" s="188" t="str">
        <f>IF(AND('MATRIZ DE RIESGOS '!$H$27="Muy Alta",'MATRIZ DE RIESGOS '!$L$27="Leve"),CONCATENATE("R",'MATRIZ DE RIESGOS '!$A$27),"")</f>
        <v/>
      </c>
      <c r="O12" s="175"/>
      <c r="P12" s="187" t="str">
        <f>IF(AND('MATRIZ DE RIESGOS '!#REF!="Muy Alta",'MATRIZ DE RIESGOS '!#REF!="Menor"),CONCATENATE("R",'MATRIZ DE RIESGOS '!#REF!),"")</f>
        <v>#ERROR!</v>
      </c>
      <c r="Q12" s="168"/>
      <c r="R12" s="188" t="str">
        <f>IF(AND('MATRIZ DE RIESGOS '!$H$21="Muy Alta",'MATRIZ DE RIESGOS '!$L$21="Menor"),CONCATENATE("R",'MATRIZ DE RIESGOS '!$A$21),"")</f>
        <v/>
      </c>
      <c r="S12" s="168"/>
      <c r="T12" s="188" t="str">
        <f>IF(AND('MATRIZ DE RIESGOS '!$H$27="Muy Alta",'MATRIZ DE RIESGOS '!$L$27="Menor"),CONCATENATE("R",'MATRIZ DE RIESGOS '!$A$27),"")</f>
        <v/>
      </c>
      <c r="U12" s="175"/>
      <c r="V12" s="187" t="str">
        <f>IF(AND('MATRIZ DE RIESGOS '!#REF!="Muy Alta",'MATRIZ DE RIESGOS '!#REF!="Moderado"),CONCATENATE("R",'MATRIZ DE RIESGOS '!#REF!),"")</f>
        <v>#ERROR!</v>
      </c>
      <c r="W12" s="168"/>
      <c r="X12" s="188" t="str">
        <f>IF(AND('MATRIZ DE RIESGOS '!$H$21="Muy Alta",'MATRIZ DE RIESGOS '!$L$21="Moderado"),CONCATENATE("R",'MATRIZ DE RIESGOS '!$A$21),"")</f>
        <v/>
      </c>
      <c r="Y12" s="168"/>
      <c r="Z12" s="188" t="str">
        <f>IF(AND('MATRIZ DE RIESGOS '!$H$27="Muy Alta",'MATRIZ DE RIESGOS '!$L$27="Moderado"),CONCATENATE("R",'MATRIZ DE RIESGOS '!$A$27),"")</f>
        <v/>
      </c>
      <c r="AA12" s="175"/>
      <c r="AB12" s="187" t="str">
        <f>IF(AND('MATRIZ DE RIESGOS '!#REF!="Muy Alta",'MATRIZ DE RIESGOS '!#REF!="Mayor"),CONCATENATE("R",'MATRIZ DE RIESGOS '!#REF!),"")</f>
        <v>#ERROR!</v>
      </c>
      <c r="AC12" s="168"/>
      <c r="AD12" s="188" t="str">
        <f>IF(AND('MATRIZ DE RIESGOS '!$H$21="Muy Alta",'MATRIZ DE RIESGOS '!$L$21="Mayor"),CONCATENATE("R",'MATRIZ DE RIESGOS '!$A$21),"")</f>
        <v/>
      </c>
      <c r="AE12" s="168"/>
      <c r="AF12" s="188" t="str">
        <f>IF(AND('MATRIZ DE RIESGOS '!$H$27="Muy Alta",'MATRIZ DE RIESGOS '!$L$27="Mayor"),CONCATENATE("R",'MATRIZ DE RIESGOS '!$A$27),"")</f>
        <v/>
      </c>
      <c r="AG12" s="175"/>
      <c r="AH12" s="189" t="str">
        <f>IF(AND('MATRIZ DE RIESGOS '!#REF!="Muy Alta",'MATRIZ DE RIESGOS '!#REF!="Catastrófico"),CONCATENATE("R",'MATRIZ DE RIESGOS '!#REF!),"")</f>
        <v>#ERROR!</v>
      </c>
      <c r="AI12" s="168"/>
      <c r="AJ12" s="190" t="str">
        <f>IF(AND('MATRIZ DE RIESGOS '!$H$21="Muy Alta",'MATRIZ DE RIESGOS '!$L$21="Catastrófico"),CONCATENATE("R",'MATRIZ DE RIESGOS '!$A$21),"")</f>
        <v/>
      </c>
      <c r="AK12" s="168"/>
      <c r="AL12" s="190" t="str">
        <f>IF(AND('MATRIZ DE RIESGOS '!$H$27="Muy Alta",'MATRIZ DE RIESGOS '!$L$27="Catastrófico"),CONCATENATE("R",'MATRIZ DE RIESGOS '!$A$27),"")</f>
        <v/>
      </c>
      <c r="AM12" s="175"/>
      <c r="AN12" s="1"/>
      <c r="AO12" s="21"/>
      <c r="AT12" s="9"/>
      <c r="AU12" s="1"/>
      <c r="AV12" s="1"/>
      <c r="AW12" s="1"/>
      <c r="AX12" s="1"/>
      <c r="AY12" s="1"/>
      <c r="AZ12" s="1"/>
      <c r="BA12" s="1"/>
      <c r="BB12" s="1"/>
      <c r="BC12" s="1"/>
      <c r="BD12" s="1"/>
      <c r="BE12" s="1"/>
      <c r="BF12" s="1"/>
      <c r="BG12" s="1"/>
      <c r="BH12" s="1"/>
      <c r="BI12" s="1"/>
    </row>
    <row r="13" ht="15.75" customHeight="1">
      <c r="A13" s="1"/>
      <c r="B13" s="169"/>
      <c r="D13" s="9"/>
      <c r="E13" s="191"/>
      <c r="F13" s="192"/>
      <c r="G13" s="192"/>
      <c r="H13" s="192"/>
      <c r="I13" s="193"/>
      <c r="J13" s="185"/>
      <c r="K13" s="173"/>
      <c r="L13" s="171"/>
      <c r="M13" s="173"/>
      <c r="N13" s="171"/>
      <c r="O13" s="186"/>
      <c r="P13" s="185"/>
      <c r="Q13" s="173"/>
      <c r="R13" s="171"/>
      <c r="S13" s="173"/>
      <c r="T13" s="171"/>
      <c r="U13" s="186"/>
      <c r="V13" s="185"/>
      <c r="W13" s="173"/>
      <c r="X13" s="171"/>
      <c r="Y13" s="173"/>
      <c r="Z13" s="171"/>
      <c r="AA13" s="186"/>
      <c r="AB13" s="185"/>
      <c r="AC13" s="173"/>
      <c r="AD13" s="171"/>
      <c r="AE13" s="173"/>
      <c r="AF13" s="171"/>
      <c r="AG13" s="186"/>
      <c r="AH13" s="191"/>
      <c r="AI13" s="194"/>
      <c r="AJ13" s="195"/>
      <c r="AK13" s="194"/>
      <c r="AL13" s="195"/>
      <c r="AM13" s="193"/>
      <c r="AN13" s="1"/>
      <c r="AO13" s="191"/>
      <c r="AP13" s="192"/>
      <c r="AQ13" s="192"/>
      <c r="AR13" s="192"/>
      <c r="AS13" s="192"/>
      <c r="AT13" s="193"/>
      <c r="AU13" s="1"/>
      <c r="AV13" s="1"/>
      <c r="AW13" s="1"/>
      <c r="AX13" s="1"/>
      <c r="AY13" s="1"/>
      <c r="AZ13" s="1"/>
      <c r="BA13" s="1"/>
      <c r="BB13" s="1"/>
      <c r="BC13" s="1"/>
      <c r="BD13" s="1"/>
      <c r="BE13" s="1"/>
      <c r="BF13" s="1"/>
      <c r="BG13" s="1"/>
      <c r="BH13" s="1"/>
      <c r="BI13" s="1"/>
    </row>
    <row r="14" ht="15.0" customHeight="1">
      <c r="A14" s="1"/>
      <c r="B14" s="169"/>
      <c r="D14" s="9"/>
      <c r="E14" s="176" t="s">
        <v>129</v>
      </c>
      <c r="F14" s="177"/>
      <c r="G14" s="177"/>
      <c r="H14" s="177"/>
      <c r="I14" s="177"/>
      <c r="J14" s="196" t="str">
        <f>IF(AND('MATRIZ DE RIESGOS '!$H$9="Alta",'MATRIZ DE RIESGOS '!$L$9="Leve"),CONCATENATE("R",'MATRIZ DE RIESGOS '!$A$9),"")</f>
        <v/>
      </c>
      <c r="K14" s="180"/>
      <c r="L14" s="197" t="str">
        <f>IF(AND('MATRIZ DE RIESGOS '!#REF!="Alta",'MATRIZ DE RIESGOS '!#REF!="Leve"),CONCATENATE("R",'MATRIZ DE RIESGOS '!#REF!),"")</f>
        <v>#ERROR!</v>
      </c>
      <c r="M14" s="180"/>
      <c r="N14" s="197" t="str">
        <f>IF(AND('MATRIZ DE RIESGOS '!$H$15="Alta",'MATRIZ DE RIESGOS '!$L$15="Leve"),CONCATENATE("R",'MATRIZ DE RIESGOS '!$A$15),"")</f>
        <v/>
      </c>
      <c r="O14" s="178"/>
      <c r="P14" s="196" t="str">
        <f>IF(AND('MATRIZ DE RIESGOS '!$H$9="Alta",'MATRIZ DE RIESGOS '!$L$9="Menor"),CONCATENATE("R",'MATRIZ DE RIESGOS '!$A$9),"")</f>
        <v/>
      </c>
      <c r="Q14" s="180"/>
      <c r="R14" s="197" t="str">
        <f>IF(AND('MATRIZ DE RIESGOS '!#REF!="Alta",'MATRIZ DE RIESGOS '!#REF!="Menor"),CONCATENATE("R",'MATRIZ DE RIESGOS '!#REF!),"")</f>
        <v>#ERROR!</v>
      </c>
      <c r="S14" s="180"/>
      <c r="T14" s="197" t="str">
        <f>IF(AND('MATRIZ DE RIESGOS '!$H$15="Alta",'MATRIZ DE RIESGOS '!$L$15="Menor"),CONCATENATE("R",'MATRIZ DE RIESGOS '!$A$15),"")</f>
        <v/>
      </c>
      <c r="U14" s="178"/>
      <c r="V14" s="179" t="str">
        <f>IF(AND('MATRIZ DE RIESGOS '!$H$9="Alta",'MATRIZ DE RIESGOS '!$L$9="Moderado"),CONCATENATE("R",'MATRIZ DE RIESGOS '!$A$9),"")</f>
        <v/>
      </c>
      <c r="W14" s="180"/>
      <c r="X14" s="181" t="str">
        <f>IF(AND('MATRIZ DE RIESGOS '!#REF!="Alta",'MATRIZ DE RIESGOS '!#REF!="Moderado"),CONCATENATE("R",'MATRIZ DE RIESGOS '!#REF!),"")</f>
        <v>#ERROR!</v>
      </c>
      <c r="Y14" s="180"/>
      <c r="Z14" s="181" t="str">
        <f>IF(AND('MATRIZ DE RIESGOS '!$H$15="Alta",'MATRIZ DE RIESGOS '!$L$15="Moderado"),CONCATENATE("R",'MATRIZ DE RIESGOS '!$A$15),"")</f>
        <v/>
      </c>
      <c r="AA14" s="178"/>
      <c r="AB14" s="179" t="str">
        <f>IF(AND('MATRIZ DE RIESGOS '!$H$9="Alta",'MATRIZ DE RIESGOS '!$L$9="Mayor"),CONCATENATE("R",'MATRIZ DE RIESGOS '!$A$9),"")</f>
        <v/>
      </c>
      <c r="AC14" s="180"/>
      <c r="AD14" s="181" t="str">
        <f>IF(AND('MATRIZ DE RIESGOS '!#REF!="Alta",'MATRIZ DE RIESGOS '!#REF!="Mayor"),CONCATENATE("R",'MATRIZ DE RIESGOS '!#REF!),"")</f>
        <v>#ERROR!</v>
      </c>
      <c r="AE14" s="180"/>
      <c r="AF14" s="181" t="str">
        <f>IF(AND('MATRIZ DE RIESGOS '!$H$15="Alta",'MATRIZ DE RIESGOS '!$L$15="Mayor"),CONCATENATE("R",'MATRIZ DE RIESGOS '!$A$15),"")</f>
        <v/>
      </c>
      <c r="AG14" s="178"/>
      <c r="AH14" s="182" t="str">
        <f>IF(AND('MATRIZ DE RIESGOS '!$H$9="Alta",'MATRIZ DE RIESGOS '!$L$9="Catastrófico"),CONCATENATE("R",'MATRIZ DE RIESGOS '!$A$9),"")</f>
        <v/>
      </c>
      <c r="AI14" s="180"/>
      <c r="AJ14" s="183" t="str">
        <f>IF(AND('MATRIZ DE RIESGOS '!#REF!="Alta",'MATRIZ DE RIESGOS '!#REF!="Catastrófico"),CONCATENATE("R",'MATRIZ DE RIESGOS '!#REF!),"")</f>
        <v>#ERROR!</v>
      </c>
      <c r="AK14" s="180"/>
      <c r="AL14" s="183" t="str">
        <f>IF(AND('MATRIZ DE RIESGOS '!$H$15="Alta",'MATRIZ DE RIESGOS '!$L$15="Catastrófico"),CONCATENATE("R",'MATRIZ DE RIESGOS '!$A$15),"")</f>
        <v/>
      </c>
      <c r="AM14" s="178"/>
      <c r="AN14" s="1"/>
      <c r="AO14" s="198" t="s">
        <v>130</v>
      </c>
      <c r="AP14" s="177"/>
      <c r="AQ14" s="177"/>
      <c r="AR14" s="177"/>
      <c r="AS14" s="177"/>
      <c r="AT14" s="178"/>
      <c r="AU14" s="1"/>
      <c r="AV14" s="1"/>
      <c r="AW14" s="1"/>
      <c r="AX14" s="1"/>
      <c r="AY14" s="1"/>
      <c r="AZ14" s="1"/>
      <c r="BA14" s="1"/>
      <c r="BB14" s="1"/>
      <c r="BC14" s="1"/>
      <c r="BD14" s="1"/>
      <c r="BE14" s="1"/>
      <c r="BF14" s="1"/>
      <c r="BG14" s="1"/>
      <c r="BH14" s="1"/>
      <c r="BI14" s="1"/>
    </row>
    <row r="15" ht="15.0" customHeight="1">
      <c r="A15" s="1"/>
      <c r="B15" s="169"/>
      <c r="D15" s="9"/>
      <c r="E15" s="21"/>
      <c r="J15" s="185"/>
      <c r="K15" s="173"/>
      <c r="L15" s="171"/>
      <c r="M15" s="173"/>
      <c r="N15" s="171"/>
      <c r="O15" s="186"/>
      <c r="P15" s="185"/>
      <c r="Q15" s="173"/>
      <c r="R15" s="171"/>
      <c r="S15" s="173"/>
      <c r="T15" s="171"/>
      <c r="U15" s="186"/>
      <c r="V15" s="185"/>
      <c r="W15" s="173"/>
      <c r="X15" s="171"/>
      <c r="Y15" s="173"/>
      <c r="Z15" s="171"/>
      <c r="AA15" s="186"/>
      <c r="AB15" s="185"/>
      <c r="AC15" s="173"/>
      <c r="AD15" s="171"/>
      <c r="AE15" s="173"/>
      <c r="AF15" s="171"/>
      <c r="AG15" s="186"/>
      <c r="AH15" s="185"/>
      <c r="AI15" s="173"/>
      <c r="AJ15" s="171"/>
      <c r="AK15" s="173"/>
      <c r="AL15" s="171"/>
      <c r="AM15" s="186"/>
      <c r="AN15" s="1"/>
      <c r="AO15" s="21"/>
      <c r="AT15" s="9"/>
      <c r="AU15" s="1"/>
      <c r="AV15" s="1"/>
      <c r="AW15" s="1"/>
      <c r="AX15" s="1"/>
      <c r="AY15" s="1"/>
      <c r="AZ15" s="1"/>
      <c r="BA15" s="1"/>
      <c r="BB15" s="1"/>
      <c r="BC15" s="1"/>
      <c r="BD15" s="1"/>
      <c r="BE15" s="1"/>
      <c r="BF15" s="1"/>
      <c r="BG15" s="1"/>
      <c r="BH15" s="1"/>
      <c r="BI15" s="1"/>
    </row>
    <row r="16" ht="15.0" customHeight="1">
      <c r="A16" s="1"/>
      <c r="B16" s="169"/>
      <c r="D16" s="9"/>
      <c r="E16" s="21"/>
      <c r="J16" s="199" t="str">
        <f>IF(AND('MATRIZ DE RIESGOS '!#REF!="Alta",'MATRIZ DE RIESGOS '!#REF!="Leve"),CONCATENATE("R",'MATRIZ DE RIESGOS '!#REF!),"")</f>
        <v>#ERROR!</v>
      </c>
      <c r="K16" s="168"/>
      <c r="L16" s="200" t="str">
        <f>IF(AND('MATRIZ DE RIESGOS '!#REF!="Alta",'MATRIZ DE RIESGOS '!#REF!="Leve"),CONCATENATE("R",'MATRIZ DE RIESGOS '!#REF!),"")</f>
        <v>#ERROR!</v>
      </c>
      <c r="M16" s="168"/>
      <c r="N16" s="200" t="str">
        <f>IF(AND('MATRIZ DE RIESGOS '!#REF!="Alta",'MATRIZ DE RIESGOS '!#REF!="Leve"),CONCATENATE("R",'MATRIZ DE RIESGOS '!#REF!),"")</f>
        <v>#ERROR!</v>
      </c>
      <c r="O16" s="175"/>
      <c r="P16" s="199" t="str">
        <f>IF(AND('MATRIZ DE RIESGOS '!#REF!="Alta",'MATRIZ DE RIESGOS '!#REF!="Menor"),CONCATENATE("R",'MATRIZ DE RIESGOS '!#REF!),"")</f>
        <v>#ERROR!</v>
      </c>
      <c r="Q16" s="168"/>
      <c r="R16" s="200" t="str">
        <f>IF(AND('MATRIZ DE RIESGOS '!#REF!="Alta",'MATRIZ DE RIESGOS '!#REF!="Menor"),CONCATENATE("R",'MATRIZ DE RIESGOS '!#REF!),"")</f>
        <v>#ERROR!</v>
      </c>
      <c r="S16" s="168"/>
      <c r="T16" s="200" t="str">
        <f>IF(AND('MATRIZ DE RIESGOS '!#REF!="Alta",'MATRIZ DE RIESGOS '!#REF!="Menor"),CONCATENATE("R",'MATRIZ DE RIESGOS '!#REF!),"")</f>
        <v>#ERROR!</v>
      </c>
      <c r="U16" s="175"/>
      <c r="V16" s="187" t="str">
        <f>IF(AND('MATRIZ DE RIESGOS '!#REF!="Alta",'MATRIZ DE RIESGOS '!#REF!="Moderado"),CONCATENATE("R",'MATRIZ DE RIESGOS '!#REF!),"")</f>
        <v>#ERROR!</v>
      </c>
      <c r="W16" s="168"/>
      <c r="X16" s="188" t="str">
        <f>IF(AND('MATRIZ DE RIESGOS '!#REF!="Alta",'MATRIZ DE RIESGOS '!#REF!="Moderado"),CONCATENATE("R",'MATRIZ DE RIESGOS '!#REF!),"")</f>
        <v>#ERROR!</v>
      </c>
      <c r="Y16" s="168"/>
      <c r="Z16" s="188" t="str">
        <f>IF(AND('MATRIZ DE RIESGOS '!#REF!="Alta",'MATRIZ DE RIESGOS '!#REF!="Moderado"),CONCATENATE("R",'MATRIZ DE RIESGOS '!#REF!),"")</f>
        <v>#ERROR!</v>
      </c>
      <c r="AA16" s="175"/>
      <c r="AB16" s="187" t="str">
        <f>IF(AND('MATRIZ DE RIESGOS '!#REF!="Alta",'MATRIZ DE RIESGOS '!#REF!="Mayor"),CONCATENATE("R",'MATRIZ DE RIESGOS '!#REF!),"")</f>
        <v>#ERROR!</v>
      </c>
      <c r="AC16" s="168"/>
      <c r="AD16" s="188" t="str">
        <f>IF(AND('MATRIZ DE RIESGOS '!#REF!="Alta",'MATRIZ DE RIESGOS '!#REF!="Mayor"),CONCATENATE("R",'MATRIZ DE RIESGOS '!#REF!),"")</f>
        <v>#ERROR!</v>
      </c>
      <c r="AE16" s="168"/>
      <c r="AF16" s="188" t="str">
        <f>IF(AND('MATRIZ DE RIESGOS '!#REF!="Alta",'MATRIZ DE RIESGOS '!#REF!="Mayor"),CONCATENATE("R",'MATRIZ DE RIESGOS '!#REF!),"")</f>
        <v>#ERROR!</v>
      </c>
      <c r="AG16" s="175"/>
      <c r="AH16" s="189" t="str">
        <f>IF(AND('MATRIZ DE RIESGOS '!#REF!="Alta",'MATRIZ DE RIESGOS '!#REF!="Catastrófico"),CONCATENATE("R",'MATRIZ DE RIESGOS '!#REF!),"")</f>
        <v>#ERROR!</v>
      </c>
      <c r="AI16" s="168"/>
      <c r="AJ16" s="190" t="str">
        <f>IF(AND('MATRIZ DE RIESGOS '!#REF!="Alta",'MATRIZ DE RIESGOS '!#REF!="Catastrófico"),CONCATENATE("R",'MATRIZ DE RIESGOS '!#REF!),"")</f>
        <v>#ERROR!</v>
      </c>
      <c r="AK16" s="168"/>
      <c r="AL16" s="190" t="str">
        <f>IF(AND('MATRIZ DE RIESGOS '!#REF!="Alta",'MATRIZ DE RIESGOS '!#REF!="Catastrófico"),CONCATENATE("R",'MATRIZ DE RIESGOS '!#REF!),"")</f>
        <v>#ERROR!</v>
      </c>
      <c r="AM16" s="175"/>
      <c r="AN16" s="1"/>
      <c r="AO16" s="21"/>
      <c r="AT16" s="9"/>
      <c r="AU16" s="1"/>
      <c r="AV16" s="1"/>
      <c r="AW16" s="1"/>
      <c r="AX16" s="1"/>
      <c r="AY16" s="1"/>
      <c r="AZ16" s="1"/>
      <c r="BA16" s="1"/>
      <c r="BB16" s="1"/>
      <c r="BC16" s="1"/>
      <c r="BD16" s="1"/>
      <c r="BE16" s="1"/>
      <c r="BF16" s="1"/>
      <c r="BG16" s="1"/>
      <c r="BH16" s="1"/>
      <c r="BI16" s="1"/>
    </row>
    <row r="17" ht="15.0" customHeight="1">
      <c r="A17" s="1"/>
      <c r="B17" s="169"/>
      <c r="D17" s="9"/>
      <c r="E17" s="21"/>
      <c r="J17" s="185"/>
      <c r="K17" s="173"/>
      <c r="L17" s="171"/>
      <c r="M17" s="173"/>
      <c r="N17" s="171"/>
      <c r="O17" s="186"/>
      <c r="P17" s="185"/>
      <c r="Q17" s="173"/>
      <c r="R17" s="171"/>
      <c r="S17" s="173"/>
      <c r="T17" s="171"/>
      <c r="U17" s="186"/>
      <c r="V17" s="185"/>
      <c r="W17" s="173"/>
      <c r="X17" s="171"/>
      <c r="Y17" s="173"/>
      <c r="Z17" s="171"/>
      <c r="AA17" s="186"/>
      <c r="AB17" s="185"/>
      <c r="AC17" s="173"/>
      <c r="AD17" s="171"/>
      <c r="AE17" s="173"/>
      <c r="AF17" s="171"/>
      <c r="AG17" s="186"/>
      <c r="AH17" s="185"/>
      <c r="AI17" s="173"/>
      <c r="AJ17" s="171"/>
      <c r="AK17" s="173"/>
      <c r="AL17" s="171"/>
      <c r="AM17" s="186"/>
      <c r="AN17" s="1"/>
      <c r="AO17" s="21"/>
      <c r="AT17" s="9"/>
      <c r="AU17" s="1"/>
      <c r="AV17" s="1"/>
      <c r="AW17" s="1"/>
      <c r="AX17" s="1"/>
      <c r="AY17" s="1"/>
      <c r="AZ17" s="1"/>
      <c r="BA17" s="1"/>
      <c r="BB17" s="1"/>
      <c r="BC17" s="1"/>
      <c r="BD17" s="1"/>
      <c r="BE17" s="1"/>
      <c r="BF17" s="1"/>
      <c r="BG17" s="1"/>
      <c r="BH17" s="1"/>
      <c r="BI17" s="1"/>
    </row>
    <row r="18" ht="15.0" customHeight="1">
      <c r="A18" s="1"/>
      <c r="B18" s="169"/>
      <c r="D18" s="9"/>
      <c r="E18" s="21"/>
      <c r="J18" s="199" t="str">
        <f>IF(AND('MATRIZ DE RIESGOS '!#REF!="Alta",'MATRIZ DE RIESGOS '!#REF!="Leve"),CONCATENATE("R",'MATRIZ DE RIESGOS '!#REF!),"")</f>
        <v>#ERROR!</v>
      </c>
      <c r="K18" s="168"/>
      <c r="L18" s="200" t="str">
        <f>IF(AND('MATRIZ DE RIESGOS '!#REF!="Alta",'MATRIZ DE RIESGOS '!#REF!="Leve"),CONCATENATE("R",'MATRIZ DE RIESGOS '!#REF!),"")</f>
        <v>#ERROR!</v>
      </c>
      <c r="M18" s="168"/>
      <c r="N18" s="200" t="str">
        <f>IF(AND('MATRIZ DE RIESGOS '!#REF!="Alta",'MATRIZ DE RIESGOS '!#REF!="Leve"),CONCATENATE("R",'MATRIZ DE RIESGOS '!#REF!),"")</f>
        <v>#ERROR!</v>
      </c>
      <c r="O18" s="175"/>
      <c r="P18" s="199" t="str">
        <f>IF(AND('MATRIZ DE RIESGOS '!#REF!="Alta",'MATRIZ DE RIESGOS '!#REF!="Menor"),CONCATENATE("R",'MATRIZ DE RIESGOS '!#REF!),"")</f>
        <v>#ERROR!</v>
      </c>
      <c r="Q18" s="168"/>
      <c r="R18" s="200" t="str">
        <f>IF(AND('MATRIZ DE RIESGOS '!#REF!="Alta",'MATRIZ DE RIESGOS '!#REF!="Menor"),CONCATENATE("R",'MATRIZ DE RIESGOS '!#REF!),"")</f>
        <v>#ERROR!</v>
      </c>
      <c r="S18" s="168"/>
      <c r="T18" s="200" t="str">
        <f>IF(AND('MATRIZ DE RIESGOS '!#REF!="Alta",'MATRIZ DE RIESGOS '!#REF!="Menor"),CONCATENATE("R",'MATRIZ DE RIESGOS '!#REF!),"")</f>
        <v>#ERROR!</v>
      </c>
      <c r="U18" s="175"/>
      <c r="V18" s="187" t="str">
        <f>IF(AND('MATRIZ DE RIESGOS '!#REF!="Alta",'MATRIZ DE RIESGOS '!#REF!="Moderado"),CONCATENATE("R",'MATRIZ DE RIESGOS '!#REF!),"")</f>
        <v>#ERROR!</v>
      </c>
      <c r="W18" s="168"/>
      <c r="X18" s="188" t="str">
        <f>IF(AND('MATRIZ DE RIESGOS '!#REF!="Alta",'MATRIZ DE RIESGOS '!#REF!="Moderado"),CONCATENATE("R",'MATRIZ DE RIESGOS '!#REF!),"")</f>
        <v>#ERROR!</v>
      </c>
      <c r="Y18" s="168"/>
      <c r="Z18" s="188" t="str">
        <f>IF(AND('MATRIZ DE RIESGOS '!#REF!="Alta",'MATRIZ DE RIESGOS '!#REF!="Moderado"),CONCATENATE("R",'MATRIZ DE RIESGOS '!#REF!),"")</f>
        <v>#ERROR!</v>
      </c>
      <c r="AA18" s="175"/>
      <c r="AB18" s="187" t="str">
        <f>IF(AND('MATRIZ DE RIESGOS '!#REF!="Alta",'MATRIZ DE RIESGOS '!#REF!="Mayor"),CONCATENATE("R",'MATRIZ DE RIESGOS '!#REF!),"")</f>
        <v>#ERROR!</v>
      </c>
      <c r="AC18" s="168"/>
      <c r="AD18" s="188" t="str">
        <f>IF(AND('MATRIZ DE RIESGOS '!#REF!="Alta",'MATRIZ DE RIESGOS '!#REF!="Mayor"),CONCATENATE("R",'MATRIZ DE RIESGOS '!#REF!),"")</f>
        <v>#ERROR!</v>
      </c>
      <c r="AE18" s="168"/>
      <c r="AF18" s="188" t="str">
        <f>IF(AND('MATRIZ DE RIESGOS '!#REF!="Alta",'MATRIZ DE RIESGOS '!#REF!="Mayor"),CONCATENATE("R",'MATRIZ DE RIESGOS '!#REF!),"")</f>
        <v>#ERROR!</v>
      </c>
      <c r="AG18" s="175"/>
      <c r="AH18" s="189" t="str">
        <f>IF(AND('MATRIZ DE RIESGOS '!#REF!="Alta",'MATRIZ DE RIESGOS '!#REF!="Catastrófico"),CONCATENATE("R",'MATRIZ DE RIESGOS '!#REF!),"")</f>
        <v>#ERROR!</v>
      </c>
      <c r="AI18" s="168"/>
      <c r="AJ18" s="190" t="str">
        <f>IF(AND('MATRIZ DE RIESGOS '!#REF!="Alta",'MATRIZ DE RIESGOS '!#REF!="Catastrófico"),CONCATENATE("R",'MATRIZ DE RIESGOS '!#REF!),"")</f>
        <v>#ERROR!</v>
      </c>
      <c r="AK18" s="168"/>
      <c r="AL18" s="190" t="str">
        <f>IF(AND('MATRIZ DE RIESGOS '!#REF!="Alta",'MATRIZ DE RIESGOS '!#REF!="Catastrófico"),CONCATENATE("R",'MATRIZ DE RIESGOS '!#REF!),"")</f>
        <v>#ERROR!</v>
      </c>
      <c r="AM18" s="175"/>
      <c r="AN18" s="1"/>
      <c r="AO18" s="21"/>
      <c r="AT18" s="9"/>
      <c r="AU18" s="1"/>
      <c r="AV18" s="1"/>
      <c r="AW18" s="1"/>
      <c r="AX18" s="1"/>
      <c r="AY18" s="1"/>
      <c r="AZ18" s="1"/>
      <c r="BA18" s="1"/>
      <c r="BB18" s="1"/>
      <c r="BC18" s="1"/>
      <c r="BD18" s="1"/>
      <c r="BE18" s="1"/>
      <c r="BF18" s="1"/>
      <c r="BG18" s="1"/>
      <c r="BH18" s="1"/>
      <c r="BI18" s="1"/>
    </row>
    <row r="19" ht="15.0" customHeight="1">
      <c r="A19" s="1"/>
      <c r="B19" s="169"/>
      <c r="D19" s="9"/>
      <c r="E19" s="21"/>
      <c r="J19" s="185"/>
      <c r="K19" s="173"/>
      <c r="L19" s="171"/>
      <c r="M19" s="173"/>
      <c r="N19" s="171"/>
      <c r="O19" s="186"/>
      <c r="P19" s="185"/>
      <c r="Q19" s="173"/>
      <c r="R19" s="171"/>
      <c r="S19" s="173"/>
      <c r="T19" s="171"/>
      <c r="U19" s="186"/>
      <c r="V19" s="185"/>
      <c r="W19" s="173"/>
      <c r="X19" s="171"/>
      <c r="Y19" s="173"/>
      <c r="Z19" s="171"/>
      <c r="AA19" s="186"/>
      <c r="AB19" s="185"/>
      <c r="AC19" s="173"/>
      <c r="AD19" s="171"/>
      <c r="AE19" s="173"/>
      <c r="AF19" s="171"/>
      <c r="AG19" s="186"/>
      <c r="AH19" s="185"/>
      <c r="AI19" s="173"/>
      <c r="AJ19" s="171"/>
      <c r="AK19" s="173"/>
      <c r="AL19" s="171"/>
      <c r="AM19" s="186"/>
      <c r="AN19" s="1"/>
      <c r="AO19" s="21"/>
      <c r="AT19" s="9"/>
      <c r="AU19" s="1"/>
      <c r="AV19" s="1"/>
      <c r="AW19" s="1"/>
      <c r="AX19" s="1"/>
      <c r="AY19" s="1"/>
      <c r="AZ19" s="1"/>
      <c r="BA19" s="1"/>
      <c r="BB19" s="1"/>
      <c r="BC19" s="1"/>
      <c r="BD19" s="1"/>
      <c r="BE19" s="1"/>
      <c r="BF19" s="1"/>
      <c r="BG19" s="1"/>
      <c r="BH19" s="1"/>
      <c r="BI19" s="1"/>
    </row>
    <row r="20" ht="15.0" customHeight="1">
      <c r="A20" s="1"/>
      <c r="B20" s="169"/>
      <c r="D20" s="9"/>
      <c r="E20" s="21"/>
      <c r="J20" s="199" t="str">
        <f>IF(AND('MATRIZ DE RIESGOS '!#REF!="Alta",'MATRIZ DE RIESGOS '!#REF!="Leve"),CONCATENATE("R",'MATRIZ DE RIESGOS '!#REF!),"")</f>
        <v>#ERROR!</v>
      </c>
      <c r="K20" s="168"/>
      <c r="L20" s="200" t="str">
        <f>IF(AND('MATRIZ DE RIESGOS '!$H$21="Alta",'MATRIZ DE RIESGOS '!$L$21="Leve"),CONCATENATE("R",'MATRIZ DE RIESGOS '!$A$21),"")</f>
        <v/>
      </c>
      <c r="M20" s="168"/>
      <c r="N20" s="200" t="str">
        <f>IF(AND('MATRIZ DE RIESGOS '!$H$27="Alta",'MATRIZ DE RIESGOS '!$L$27="Leve"),CONCATENATE("R",'MATRIZ DE RIESGOS '!$A$27),"")</f>
        <v/>
      </c>
      <c r="O20" s="175"/>
      <c r="P20" s="199" t="str">
        <f>IF(AND('MATRIZ DE RIESGOS '!#REF!="Alta",'MATRIZ DE RIESGOS '!#REF!="Menor"),CONCATENATE("R",'MATRIZ DE RIESGOS '!#REF!),"")</f>
        <v>#ERROR!</v>
      </c>
      <c r="Q20" s="168"/>
      <c r="R20" s="200" t="str">
        <f>IF(AND('MATRIZ DE RIESGOS '!$H$21="Alta",'MATRIZ DE RIESGOS '!$L$21="Menor"),CONCATENATE("R",'MATRIZ DE RIESGOS '!$A$21),"")</f>
        <v/>
      </c>
      <c r="S20" s="168"/>
      <c r="T20" s="200" t="str">
        <f>IF(AND('MATRIZ DE RIESGOS '!$H$27="Alta",'MATRIZ DE RIESGOS '!$L$27="Menor"),CONCATENATE("R",'MATRIZ DE RIESGOS '!$A$27),"")</f>
        <v/>
      </c>
      <c r="U20" s="175"/>
      <c r="V20" s="187" t="str">
        <f>IF(AND('MATRIZ DE RIESGOS '!#REF!="Alta",'MATRIZ DE RIESGOS '!#REF!="Moderado"),CONCATENATE("R",'MATRIZ DE RIESGOS '!#REF!),"")</f>
        <v>#ERROR!</v>
      </c>
      <c r="W20" s="168"/>
      <c r="X20" s="188" t="str">
        <f>IF(AND('MATRIZ DE RIESGOS '!$H$21="Alta",'MATRIZ DE RIESGOS '!$L$21="Moderado"),CONCATENATE("R",'MATRIZ DE RIESGOS '!$A$21),"")</f>
        <v/>
      </c>
      <c r="Y20" s="168"/>
      <c r="Z20" s="188" t="str">
        <f>IF(AND('MATRIZ DE RIESGOS '!$H$27="Alta",'MATRIZ DE RIESGOS '!$L$27="Moderado"),CONCATENATE("R",'MATRIZ DE RIESGOS '!$A$27),"")</f>
        <v/>
      </c>
      <c r="AA20" s="175"/>
      <c r="AB20" s="187" t="str">
        <f>IF(AND('MATRIZ DE RIESGOS '!#REF!="Alta",'MATRIZ DE RIESGOS '!#REF!="Mayor"),CONCATENATE("R",'MATRIZ DE RIESGOS '!#REF!),"")</f>
        <v>#ERROR!</v>
      </c>
      <c r="AC20" s="168"/>
      <c r="AD20" s="188" t="str">
        <f>IF(AND('MATRIZ DE RIESGOS '!$H$21="Alta",'MATRIZ DE RIESGOS '!$L$21="Mayor"),CONCATENATE("R",'MATRIZ DE RIESGOS '!$A$21),"")</f>
        <v/>
      </c>
      <c r="AE20" s="168"/>
      <c r="AF20" s="188" t="str">
        <f>IF(AND('MATRIZ DE RIESGOS '!$H$27="Alta",'MATRIZ DE RIESGOS '!$L$27="Mayor"),CONCATENATE("R",'MATRIZ DE RIESGOS '!$A$27),"")</f>
        <v/>
      </c>
      <c r="AG20" s="175"/>
      <c r="AH20" s="189" t="str">
        <f>IF(AND('MATRIZ DE RIESGOS '!#REF!="Alta",'MATRIZ DE RIESGOS '!#REF!="Catastrófico"),CONCATENATE("R",'MATRIZ DE RIESGOS '!#REF!),"")</f>
        <v>#ERROR!</v>
      </c>
      <c r="AI20" s="168"/>
      <c r="AJ20" s="190" t="str">
        <f>IF(AND('MATRIZ DE RIESGOS '!$H$21="Alta",'MATRIZ DE RIESGOS '!$L$21="Catastrófico"),CONCATENATE("R",'MATRIZ DE RIESGOS '!$A$21),"")</f>
        <v/>
      </c>
      <c r="AK20" s="168"/>
      <c r="AL20" s="190" t="str">
        <f>IF(AND('MATRIZ DE RIESGOS '!$H$27="Alta",'MATRIZ DE RIESGOS '!$L$27="Catastrófico"),CONCATENATE("R",'MATRIZ DE RIESGOS '!$A$27),"")</f>
        <v/>
      </c>
      <c r="AM20" s="175"/>
      <c r="AN20" s="1"/>
      <c r="AO20" s="21"/>
      <c r="AT20" s="9"/>
      <c r="AU20" s="1"/>
      <c r="AV20" s="1"/>
      <c r="AW20" s="1"/>
      <c r="AX20" s="1"/>
      <c r="AY20" s="1"/>
      <c r="AZ20" s="1"/>
      <c r="BA20" s="1"/>
      <c r="BB20" s="1"/>
      <c r="BC20" s="1"/>
      <c r="BD20" s="1"/>
      <c r="BE20" s="1"/>
      <c r="BF20" s="1"/>
      <c r="BG20" s="1"/>
      <c r="BH20" s="1"/>
      <c r="BI20" s="1"/>
    </row>
    <row r="21" ht="15.75" customHeight="1">
      <c r="A21" s="1"/>
      <c r="B21" s="169"/>
      <c r="D21" s="9"/>
      <c r="E21" s="191"/>
      <c r="F21" s="192"/>
      <c r="G21" s="192"/>
      <c r="H21" s="192"/>
      <c r="I21" s="192"/>
      <c r="J21" s="191"/>
      <c r="K21" s="194"/>
      <c r="L21" s="195"/>
      <c r="M21" s="194"/>
      <c r="N21" s="195"/>
      <c r="O21" s="193"/>
      <c r="P21" s="191"/>
      <c r="Q21" s="194"/>
      <c r="R21" s="195"/>
      <c r="S21" s="194"/>
      <c r="T21" s="195"/>
      <c r="U21" s="193"/>
      <c r="V21" s="191"/>
      <c r="W21" s="194"/>
      <c r="X21" s="195"/>
      <c r="Y21" s="194"/>
      <c r="Z21" s="195"/>
      <c r="AA21" s="193"/>
      <c r="AB21" s="191"/>
      <c r="AC21" s="194"/>
      <c r="AD21" s="195"/>
      <c r="AE21" s="194"/>
      <c r="AF21" s="195"/>
      <c r="AG21" s="193"/>
      <c r="AH21" s="191"/>
      <c r="AI21" s="194"/>
      <c r="AJ21" s="195"/>
      <c r="AK21" s="194"/>
      <c r="AL21" s="195"/>
      <c r="AM21" s="193"/>
      <c r="AN21" s="1"/>
      <c r="AO21" s="191"/>
      <c r="AP21" s="192"/>
      <c r="AQ21" s="192"/>
      <c r="AR21" s="192"/>
      <c r="AS21" s="192"/>
      <c r="AT21" s="193"/>
      <c r="AU21" s="1"/>
      <c r="AV21" s="1"/>
      <c r="AW21" s="1"/>
      <c r="AX21" s="1"/>
      <c r="AY21" s="1"/>
      <c r="AZ21" s="1"/>
      <c r="BA21" s="1"/>
      <c r="BB21" s="1"/>
      <c r="BC21" s="1"/>
      <c r="BD21" s="1"/>
      <c r="BE21" s="1"/>
      <c r="BF21" s="1"/>
      <c r="BG21" s="1"/>
      <c r="BH21" s="1"/>
      <c r="BI21" s="1"/>
    </row>
    <row r="22" ht="15.75" customHeight="1">
      <c r="A22" s="1"/>
      <c r="B22" s="169"/>
      <c r="D22" s="9"/>
      <c r="E22" s="176" t="s">
        <v>131</v>
      </c>
      <c r="F22" s="177"/>
      <c r="G22" s="177"/>
      <c r="H22" s="177"/>
      <c r="I22" s="178"/>
      <c r="J22" s="196" t="str">
        <f>IF(AND('MATRIZ DE RIESGOS '!$H$9="Media",'MATRIZ DE RIESGOS '!$L$9="Leve"),CONCATENATE("R",'MATRIZ DE RIESGOS '!$A$9),"")</f>
        <v/>
      </c>
      <c r="K22" s="180"/>
      <c r="L22" s="197" t="str">
        <f>IF(AND('MATRIZ DE RIESGOS '!#REF!="Media",'MATRIZ DE RIESGOS '!#REF!="Leve"),CONCATENATE("R",'MATRIZ DE RIESGOS '!#REF!),"")</f>
        <v>#ERROR!</v>
      </c>
      <c r="M22" s="180"/>
      <c r="N22" s="197" t="str">
        <f>IF(AND('MATRIZ DE RIESGOS '!$H$15="Media",'MATRIZ DE RIESGOS '!$L$15="Leve"),CONCATENATE("R",'MATRIZ DE RIESGOS '!$A$15),"")</f>
        <v/>
      </c>
      <c r="O22" s="178"/>
      <c r="P22" s="196" t="str">
        <f>IF(AND('MATRIZ DE RIESGOS '!$H$9="Media",'MATRIZ DE RIESGOS '!$L$9="Menor"),CONCATENATE("R",'MATRIZ DE RIESGOS '!$A$9),"")</f>
        <v/>
      </c>
      <c r="Q22" s="180"/>
      <c r="R22" s="197" t="str">
        <f>IF(AND('MATRIZ DE RIESGOS '!#REF!="Media",'MATRIZ DE RIESGOS '!#REF!="Menor"),CONCATENATE("R",'MATRIZ DE RIESGOS '!#REF!),"")</f>
        <v>#ERROR!</v>
      </c>
      <c r="S22" s="180"/>
      <c r="T22" s="197" t="str">
        <f>IF(AND('MATRIZ DE RIESGOS '!$H$15="Media",'MATRIZ DE RIESGOS '!$L$15="Menor"),CONCATENATE("R",'MATRIZ DE RIESGOS '!$A$15),"")</f>
        <v/>
      </c>
      <c r="U22" s="178"/>
      <c r="V22" s="196" t="str">
        <f>IF(AND('MATRIZ DE RIESGOS '!$H$9="Media",'MATRIZ DE RIESGOS '!$L$9="Moderado"),CONCATENATE("R",'MATRIZ DE RIESGOS '!$A$9),"")</f>
        <v/>
      </c>
      <c r="W22" s="180"/>
      <c r="X22" s="197" t="str">
        <f>IF(AND('MATRIZ DE RIESGOS '!#REF!="Media",'MATRIZ DE RIESGOS '!#REF!="Moderado"),CONCATENATE("R",'MATRIZ DE RIESGOS '!#REF!),"")</f>
        <v>#ERROR!</v>
      </c>
      <c r="Y22" s="180"/>
      <c r="Z22" s="197" t="str">
        <f>IF(AND('MATRIZ DE RIESGOS '!$H$15="Media",'MATRIZ DE RIESGOS '!$L$15="Moderado"),CONCATENATE("R",'MATRIZ DE RIESGOS '!$A$15),"")</f>
        <v/>
      </c>
      <c r="AA22" s="178"/>
      <c r="AB22" s="179" t="str">
        <f>IF(AND('MATRIZ DE RIESGOS '!$H$9="Media",'MATRIZ DE RIESGOS '!$L$9="Mayor"),CONCATENATE("R",'MATRIZ DE RIESGOS '!$A$9),"")</f>
        <v>R1</v>
      </c>
      <c r="AC22" s="180"/>
      <c r="AD22" s="181" t="str">
        <f>IF(AND('MATRIZ DE RIESGOS '!#REF!="Media",'MATRIZ DE RIESGOS '!#REF!="Mayor"),CONCATENATE("R",'MATRIZ DE RIESGOS '!#REF!),"")</f>
        <v>#ERROR!</v>
      </c>
      <c r="AE22" s="180"/>
      <c r="AF22" s="181" t="str">
        <f>IF(AND('MATRIZ DE RIESGOS '!$H$15="Media",'MATRIZ DE RIESGOS '!$L$15="Mayor"),CONCATENATE("R",'MATRIZ DE RIESGOS '!$A$15),"")</f>
        <v/>
      </c>
      <c r="AG22" s="178"/>
      <c r="AH22" s="182" t="str">
        <f>IF(AND('MATRIZ DE RIESGOS '!$H$9="Media",'MATRIZ DE RIESGOS '!$L$9="Catastrófico"),CONCATENATE("R",'MATRIZ DE RIESGOS '!$A$9),"")</f>
        <v/>
      </c>
      <c r="AI22" s="180"/>
      <c r="AJ22" s="183" t="str">
        <f>IF(AND('MATRIZ DE RIESGOS '!#REF!="Media",'MATRIZ DE RIESGOS '!#REF!="Catastrófico"),CONCATENATE("R",'MATRIZ DE RIESGOS '!#REF!),"")</f>
        <v>#ERROR!</v>
      </c>
      <c r="AK22" s="180"/>
      <c r="AL22" s="183" t="str">
        <f>IF(AND('MATRIZ DE RIESGOS '!$H$15="Media",'MATRIZ DE RIESGOS '!$L$15="Catastrófico"),CONCATENATE("R",'MATRIZ DE RIESGOS '!$A$15),"")</f>
        <v/>
      </c>
      <c r="AM22" s="178"/>
      <c r="AN22" s="1"/>
      <c r="AO22" s="201" t="s">
        <v>132</v>
      </c>
      <c r="AP22" s="177"/>
      <c r="AQ22" s="177"/>
      <c r="AR22" s="177"/>
      <c r="AS22" s="177"/>
      <c r="AT22" s="178"/>
      <c r="AU22" s="1"/>
      <c r="AV22" s="1"/>
      <c r="AW22" s="1"/>
      <c r="AX22" s="1"/>
      <c r="AY22" s="1"/>
      <c r="AZ22" s="1"/>
      <c r="BA22" s="1"/>
      <c r="BB22" s="1"/>
      <c r="BC22" s="1"/>
      <c r="BD22" s="1"/>
      <c r="BE22" s="1"/>
      <c r="BF22" s="1"/>
      <c r="BG22" s="1"/>
      <c r="BH22" s="1"/>
      <c r="BI22" s="1"/>
    </row>
    <row r="23" ht="15.75" customHeight="1">
      <c r="A23" s="1"/>
      <c r="B23" s="169"/>
      <c r="D23" s="9"/>
      <c r="E23" s="21"/>
      <c r="I23" s="9"/>
      <c r="J23" s="185"/>
      <c r="K23" s="173"/>
      <c r="L23" s="171"/>
      <c r="M23" s="173"/>
      <c r="N23" s="171"/>
      <c r="O23" s="186"/>
      <c r="P23" s="185"/>
      <c r="Q23" s="173"/>
      <c r="R23" s="171"/>
      <c r="S23" s="173"/>
      <c r="T23" s="171"/>
      <c r="U23" s="186"/>
      <c r="V23" s="185"/>
      <c r="W23" s="173"/>
      <c r="X23" s="171"/>
      <c r="Y23" s="173"/>
      <c r="Z23" s="171"/>
      <c r="AA23" s="186"/>
      <c r="AB23" s="185"/>
      <c r="AC23" s="173"/>
      <c r="AD23" s="171"/>
      <c r="AE23" s="173"/>
      <c r="AF23" s="171"/>
      <c r="AG23" s="186"/>
      <c r="AH23" s="185"/>
      <c r="AI23" s="173"/>
      <c r="AJ23" s="171"/>
      <c r="AK23" s="173"/>
      <c r="AL23" s="171"/>
      <c r="AM23" s="186"/>
      <c r="AN23" s="1"/>
      <c r="AO23" s="21"/>
      <c r="AT23" s="9"/>
      <c r="AU23" s="1"/>
      <c r="AV23" s="1"/>
      <c r="AW23" s="1"/>
      <c r="AX23" s="1"/>
      <c r="AY23" s="1"/>
      <c r="AZ23" s="1"/>
      <c r="BA23" s="1"/>
      <c r="BB23" s="1"/>
      <c r="BC23" s="1"/>
      <c r="BD23" s="1"/>
      <c r="BE23" s="1"/>
      <c r="BF23" s="1"/>
      <c r="BG23" s="1"/>
      <c r="BH23" s="1"/>
      <c r="BI23" s="1"/>
    </row>
    <row r="24" ht="15.75" customHeight="1">
      <c r="A24" s="1"/>
      <c r="B24" s="169"/>
      <c r="D24" s="9"/>
      <c r="E24" s="21"/>
      <c r="I24" s="9"/>
      <c r="J24" s="199" t="str">
        <f>IF(AND('MATRIZ DE RIESGOS '!#REF!="Media",'MATRIZ DE RIESGOS '!#REF!="Leve"),CONCATENATE("R",'MATRIZ DE RIESGOS '!#REF!),"")</f>
        <v>#ERROR!</v>
      </c>
      <c r="K24" s="168"/>
      <c r="L24" s="200" t="str">
        <f>IF(AND('MATRIZ DE RIESGOS '!#REF!="Media",'MATRIZ DE RIESGOS '!#REF!="Leve"),CONCATENATE("R",'MATRIZ DE RIESGOS '!#REF!),"")</f>
        <v>#ERROR!</v>
      </c>
      <c r="M24" s="168"/>
      <c r="N24" s="200" t="str">
        <f>IF(AND('MATRIZ DE RIESGOS '!#REF!="Media",'MATRIZ DE RIESGOS '!#REF!="Leve"),CONCATENATE("R",'MATRIZ DE RIESGOS '!#REF!),"")</f>
        <v>#ERROR!</v>
      </c>
      <c r="O24" s="175"/>
      <c r="P24" s="199" t="str">
        <f>IF(AND('MATRIZ DE RIESGOS '!#REF!="Media",'MATRIZ DE RIESGOS '!#REF!="Menor"),CONCATENATE("R",'MATRIZ DE RIESGOS '!#REF!),"")</f>
        <v>#ERROR!</v>
      </c>
      <c r="Q24" s="168"/>
      <c r="R24" s="200" t="str">
        <f>IF(AND('MATRIZ DE RIESGOS '!#REF!="Media",'MATRIZ DE RIESGOS '!#REF!="Menor"),CONCATENATE("R",'MATRIZ DE RIESGOS '!#REF!),"")</f>
        <v>#ERROR!</v>
      </c>
      <c r="S24" s="168"/>
      <c r="T24" s="200" t="str">
        <f>IF(AND('MATRIZ DE RIESGOS '!#REF!="Media",'MATRIZ DE RIESGOS '!#REF!="Menor"),CONCATENATE("R",'MATRIZ DE RIESGOS '!#REF!),"")</f>
        <v>#ERROR!</v>
      </c>
      <c r="U24" s="175"/>
      <c r="V24" s="199" t="str">
        <f>IF(AND('MATRIZ DE RIESGOS '!#REF!="Media",'MATRIZ DE RIESGOS '!#REF!="Moderado"),CONCATENATE("R",'MATRIZ DE RIESGOS '!#REF!),"")</f>
        <v>#ERROR!</v>
      </c>
      <c r="W24" s="168"/>
      <c r="X24" s="200" t="str">
        <f>IF(AND('MATRIZ DE RIESGOS '!#REF!="Media",'MATRIZ DE RIESGOS '!#REF!="Moderado"),CONCATENATE("R",'MATRIZ DE RIESGOS '!#REF!),"")</f>
        <v>#ERROR!</v>
      </c>
      <c r="Y24" s="168"/>
      <c r="Z24" s="200" t="str">
        <f>IF(AND('MATRIZ DE RIESGOS '!#REF!="Media",'MATRIZ DE RIESGOS '!#REF!="Moderado"),CONCATENATE("R",'MATRIZ DE RIESGOS '!#REF!),"")</f>
        <v>#ERROR!</v>
      </c>
      <c r="AA24" s="175"/>
      <c r="AB24" s="187" t="str">
        <f>IF(AND('MATRIZ DE RIESGOS '!#REF!="Media",'MATRIZ DE RIESGOS '!#REF!="Mayor"),CONCATENATE("R",'MATRIZ DE RIESGOS '!#REF!),"")</f>
        <v>#ERROR!</v>
      </c>
      <c r="AC24" s="168"/>
      <c r="AD24" s="188" t="str">
        <f>IF(AND('MATRIZ DE RIESGOS '!#REF!="Media",'MATRIZ DE RIESGOS '!#REF!="Mayor"),CONCATENATE("R",'MATRIZ DE RIESGOS '!#REF!),"")</f>
        <v>#ERROR!</v>
      </c>
      <c r="AE24" s="168"/>
      <c r="AF24" s="188" t="str">
        <f>IF(AND('MATRIZ DE RIESGOS '!#REF!="Media",'MATRIZ DE RIESGOS '!#REF!="Mayor"),CONCATENATE("R",'MATRIZ DE RIESGOS '!#REF!),"")</f>
        <v>#ERROR!</v>
      </c>
      <c r="AG24" s="175"/>
      <c r="AH24" s="189" t="str">
        <f>IF(AND('MATRIZ DE RIESGOS '!#REF!="Media",'MATRIZ DE RIESGOS '!#REF!="Catastrófico"),CONCATENATE("R",'MATRIZ DE RIESGOS '!#REF!),"")</f>
        <v>#ERROR!</v>
      </c>
      <c r="AI24" s="168"/>
      <c r="AJ24" s="190" t="str">
        <f>IF(AND('MATRIZ DE RIESGOS '!#REF!="Media",'MATRIZ DE RIESGOS '!#REF!="Catastrófico"),CONCATENATE("R",'MATRIZ DE RIESGOS '!#REF!),"")</f>
        <v>#ERROR!</v>
      </c>
      <c r="AK24" s="168"/>
      <c r="AL24" s="190" t="str">
        <f>IF(AND('MATRIZ DE RIESGOS '!#REF!="Media",'MATRIZ DE RIESGOS '!#REF!="Catastrófico"),CONCATENATE("R",'MATRIZ DE RIESGOS '!#REF!),"")</f>
        <v>#ERROR!</v>
      </c>
      <c r="AM24" s="175"/>
      <c r="AN24" s="1"/>
      <c r="AO24" s="21"/>
      <c r="AT24" s="9"/>
      <c r="AU24" s="1"/>
      <c r="AV24" s="1"/>
      <c r="AW24" s="1"/>
      <c r="AX24" s="1"/>
      <c r="AY24" s="1"/>
      <c r="AZ24" s="1"/>
      <c r="BA24" s="1"/>
      <c r="BB24" s="1"/>
      <c r="BC24" s="1"/>
      <c r="BD24" s="1"/>
      <c r="BE24" s="1"/>
      <c r="BF24" s="1"/>
      <c r="BG24" s="1"/>
      <c r="BH24" s="1"/>
      <c r="BI24" s="1"/>
    </row>
    <row r="25" ht="15.75" customHeight="1">
      <c r="A25" s="1"/>
      <c r="B25" s="169"/>
      <c r="D25" s="9"/>
      <c r="E25" s="21"/>
      <c r="I25" s="9"/>
      <c r="J25" s="185"/>
      <c r="K25" s="173"/>
      <c r="L25" s="171"/>
      <c r="M25" s="173"/>
      <c r="N25" s="171"/>
      <c r="O25" s="186"/>
      <c r="P25" s="185"/>
      <c r="Q25" s="173"/>
      <c r="R25" s="171"/>
      <c r="S25" s="173"/>
      <c r="T25" s="171"/>
      <c r="U25" s="186"/>
      <c r="V25" s="185"/>
      <c r="W25" s="173"/>
      <c r="X25" s="171"/>
      <c r="Y25" s="173"/>
      <c r="Z25" s="171"/>
      <c r="AA25" s="186"/>
      <c r="AB25" s="185"/>
      <c r="AC25" s="173"/>
      <c r="AD25" s="171"/>
      <c r="AE25" s="173"/>
      <c r="AF25" s="171"/>
      <c r="AG25" s="186"/>
      <c r="AH25" s="185"/>
      <c r="AI25" s="173"/>
      <c r="AJ25" s="171"/>
      <c r="AK25" s="173"/>
      <c r="AL25" s="171"/>
      <c r="AM25" s="186"/>
      <c r="AN25" s="1"/>
      <c r="AO25" s="21"/>
      <c r="AT25" s="9"/>
      <c r="AU25" s="1"/>
      <c r="AV25" s="1"/>
      <c r="AW25" s="1"/>
      <c r="AX25" s="1"/>
      <c r="AY25" s="1"/>
      <c r="AZ25" s="1"/>
      <c r="BA25" s="1"/>
      <c r="BB25" s="1"/>
      <c r="BC25" s="1"/>
      <c r="BD25" s="1"/>
      <c r="BE25" s="1"/>
      <c r="BF25" s="1"/>
      <c r="BG25" s="1"/>
      <c r="BH25" s="1"/>
      <c r="BI25" s="1"/>
    </row>
    <row r="26" ht="15.75" customHeight="1">
      <c r="A26" s="1"/>
      <c r="B26" s="169"/>
      <c r="D26" s="9"/>
      <c r="E26" s="21"/>
      <c r="I26" s="9"/>
      <c r="J26" s="199" t="str">
        <f>IF(AND('MATRIZ DE RIESGOS '!#REF!="Media",'MATRIZ DE RIESGOS '!#REF!="Leve"),CONCATENATE("R",'MATRIZ DE RIESGOS '!#REF!),"")</f>
        <v>#ERROR!</v>
      </c>
      <c r="K26" s="168"/>
      <c r="L26" s="200" t="str">
        <f>IF(AND('MATRIZ DE RIESGOS '!#REF!="Media",'MATRIZ DE RIESGOS '!#REF!="Leve"),CONCATENATE("R",'MATRIZ DE RIESGOS '!#REF!),"")</f>
        <v>#ERROR!</v>
      </c>
      <c r="M26" s="168"/>
      <c r="N26" s="200" t="str">
        <f>IF(AND('MATRIZ DE RIESGOS '!#REF!="Media",'MATRIZ DE RIESGOS '!#REF!="Leve"),CONCATENATE("R",'MATRIZ DE RIESGOS '!#REF!),"")</f>
        <v>#ERROR!</v>
      </c>
      <c r="O26" s="175"/>
      <c r="P26" s="199" t="str">
        <f>IF(AND('MATRIZ DE RIESGOS '!#REF!="Media",'MATRIZ DE RIESGOS '!#REF!="Menor"),CONCATENATE("R",'MATRIZ DE RIESGOS '!#REF!),"")</f>
        <v>#ERROR!</v>
      </c>
      <c r="Q26" s="168"/>
      <c r="R26" s="200" t="str">
        <f>IF(AND('MATRIZ DE RIESGOS '!#REF!="Media",'MATRIZ DE RIESGOS '!#REF!="Menor"),CONCATENATE("R",'MATRIZ DE RIESGOS '!#REF!),"")</f>
        <v>#ERROR!</v>
      </c>
      <c r="S26" s="168"/>
      <c r="T26" s="200" t="str">
        <f>IF(AND('MATRIZ DE RIESGOS '!#REF!="Media",'MATRIZ DE RIESGOS '!#REF!="Menor"),CONCATENATE("R",'MATRIZ DE RIESGOS '!#REF!),"")</f>
        <v>#ERROR!</v>
      </c>
      <c r="U26" s="175"/>
      <c r="V26" s="199" t="str">
        <f>IF(AND('MATRIZ DE RIESGOS '!#REF!="Media",'MATRIZ DE RIESGOS '!#REF!="Moderado"),CONCATENATE("R",'MATRIZ DE RIESGOS '!#REF!),"")</f>
        <v>#ERROR!</v>
      </c>
      <c r="W26" s="168"/>
      <c r="X26" s="200" t="str">
        <f>IF(AND('MATRIZ DE RIESGOS '!#REF!="Media",'MATRIZ DE RIESGOS '!#REF!="Moderado"),CONCATENATE("R",'MATRIZ DE RIESGOS '!#REF!),"")</f>
        <v>#ERROR!</v>
      </c>
      <c r="Y26" s="168"/>
      <c r="Z26" s="200" t="str">
        <f>IF(AND('MATRIZ DE RIESGOS '!#REF!="Media",'MATRIZ DE RIESGOS '!#REF!="Moderado"),CONCATENATE("R",'MATRIZ DE RIESGOS '!#REF!),"")</f>
        <v>#ERROR!</v>
      </c>
      <c r="AA26" s="175"/>
      <c r="AB26" s="187" t="str">
        <f>IF(AND('MATRIZ DE RIESGOS '!#REF!="Media",'MATRIZ DE RIESGOS '!#REF!="Mayor"),CONCATENATE("R",'MATRIZ DE RIESGOS '!#REF!),"")</f>
        <v>#ERROR!</v>
      </c>
      <c r="AC26" s="168"/>
      <c r="AD26" s="188" t="str">
        <f>IF(AND('MATRIZ DE RIESGOS '!#REF!="Media",'MATRIZ DE RIESGOS '!#REF!="Mayor"),CONCATENATE("R",'MATRIZ DE RIESGOS '!#REF!),"")</f>
        <v>#ERROR!</v>
      </c>
      <c r="AE26" s="168"/>
      <c r="AF26" s="188" t="str">
        <f>IF(AND('MATRIZ DE RIESGOS '!#REF!="Media",'MATRIZ DE RIESGOS '!#REF!="Mayor"),CONCATENATE("R",'MATRIZ DE RIESGOS '!#REF!),"")</f>
        <v>#ERROR!</v>
      </c>
      <c r="AG26" s="175"/>
      <c r="AH26" s="189" t="str">
        <f>IF(AND('MATRIZ DE RIESGOS '!#REF!="Media",'MATRIZ DE RIESGOS '!#REF!="Catastrófico"),CONCATENATE("R",'MATRIZ DE RIESGOS '!#REF!),"")</f>
        <v>#ERROR!</v>
      </c>
      <c r="AI26" s="168"/>
      <c r="AJ26" s="190" t="str">
        <f>IF(AND('MATRIZ DE RIESGOS '!#REF!="Media",'MATRIZ DE RIESGOS '!#REF!="Catastrófico"),CONCATENATE("R",'MATRIZ DE RIESGOS '!#REF!),"")</f>
        <v>#ERROR!</v>
      </c>
      <c r="AK26" s="168"/>
      <c r="AL26" s="190" t="str">
        <f>IF(AND('MATRIZ DE RIESGOS '!#REF!="Media",'MATRIZ DE RIESGOS '!#REF!="Catastrófico"),CONCATENATE("R",'MATRIZ DE RIESGOS '!#REF!),"")</f>
        <v>#ERROR!</v>
      </c>
      <c r="AM26" s="175"/>
      <c r="AN26" s="1"/>
      <c r="AO26" s="21"/>
      <c r="AT26" s="9"/>
      <c r="AU26" s="1"/>
      <c r="AV26" s="1"/>
      <c r="AW26" s="1"/>
      <c r="AX26" s="1"/>
      <c r="AY26" s="1"/>
      <c r="AZ26" s="1"/>
      <c r="BA26" s="1"/>
      <c r="BB26" s="1"/>
      <c r="BC26" s="1"/>
      <c r="BD26" s="1"/>
      <c r="BE26" s="1"/>
      <c r="BF26" s="1"/>
      <c r="BG26" s="1"/>
      <c r="BH26" s="1"/>
      <c r="BI26" s="1"/>
    </row>
    <row r="27" ht="15.75" customHeight="1">
      <c r="A27" s="1"/>
      <c r="B27" s="169"/>
      <c r="D27" s="9"/>
      <c r="E27" s="21"/>
      <c r="I27" s="9"/>
      <c r="J27" s="185"/>
      <c r="K27" s="173"/>
      <c r="L27" s="171"/>
      <c r="M27" s="173"/>
      <c r="N27" s="171"/>
      <c r="O27" s="186"/>
      <c r="P27" s="185"/>
      <c r="Q27" s="173"/>
      <c r="R27" s="171"/>
      <c r="S27" s="173"/>
      <c r="T27" s="171"/>
      <c r="U27" s="186"/>
      <c r="V27" s="185"/>
      <c r="W27" s="173"/>
      <c r="X27" s="171"/>
      <c r="Y27" s="173"/>
      <c r="Z27" s="171"/>
      <c r="AA27" s="186"/>
      <c r="AB27" s="185"/>
      <c r="AC27" s="173"/>
      <c r="AD27" s="171"/>
      <c r="AE27" s="173"/>
      <c r="AF27" s="171"/>
      <c r="AG27" s="186"/>
      <c r="AH27" s="185"/>
      <c r="AI27" s="173"/>
      <c r="AJ27" s="171"/>
      <c r="AK27" s="173"/>
      <c r="AL27" s="171"/>
      <c r="AM27" s="186"/>
      <c r="AN27" s="1"/>
      <c r="AO27" s="21"/>
      <c r="AT27" s="9"/>
      <c r="AU27" s="1"/>
      <c r="AV27" s="1"/>
      <c r="AW27" s="1"/>
      <c r="AX27" s="1"/>
      <c r="AY27" s="1"/>
      <c r="AZ27" s="1"/>
      <c r="BA27" s="1"/>
      <c r="BB27" s="1"/>
      <c r="BC27" s="1"/>
      <c r="BD27" s="1"/>
      <c r="BE27" s="1"/>
      <c r="BF27" s="1"/>
      <c r="BG27" s="1"/>
      <c r="BH27" s="1"/>
      <c r="BI27" s="1"/>
    </row>
    <row r="28" ht="15.75" customHeight="1">
      <c r="A28" s="1"/>
      <c r="B28" s="169"/>
      <c r="D28" s="9"/>
      <c r="E28" s="21"/>
      <c r="I28" s="9"/>
      <c r="J28" s="199" t="str">
        <f>IF(AND('MATRIZ DE RIESGOS '!#REF!="Media",'MATRIZ DE RIESGOS '!#REF!="Leve"),CONCATENATE("R",'MATRIZ DE RIESGOS '!#REF!),"")</f>
        <v>#ERROR!</v>
      </c>
      <c r="K28" s="168"/>
      <c r="L28" s="200" t="str">
        <f>IF(AND('MATRIZ DE RIESGOS '!$H$21="Media",'MATRIZ DE RIESGOS '!$L$21="Leve"),CONCATENATE("R",'MATRIZ DE RIESGOS '!$A$21),"")</f>
        <v/>
      </c>
      <c r="M28" s="168"/>
      <c r="N28" s="200" t="str">
        <f>IF(AND('MATRIZ DE RIESGOS '!$H$27="Media",'MATRIZ DE RIESGOS '!$L$27="Leve"),CONCATENATE("R",'MATRIZ DE RIESGOS '!$A$27),"")</f>
        <v/>
      </c>
      <c r="O28" s="175"/>
      <c r="P28" s="199" t="str">
        <f>IF(AND('MATRIZ DE RIESGOS '!#REF!="Media",'MATRIZ DE RIESGOS '!#REF!="Menor"),CONCATENATE("R",'MATRIZ DE RIESGOS '!#REF!),"")</f>
        <v>#ERROR!</v>
      </c>
      <c r="Q28" s="168"/>
      <c r="R28" s="200" t="str">
        <f>IF(AND('MATRIZ DE RIESGOS '!$H$21="Media",'MATRIZ DE RIESGOS '!$L$21="Menor"),CONCATENATE("R",'MATRIZ DE RIESGOS '!$A$21),"")</f>
        <v/>
      </c>
      <c r="S28" s="168"/>
      <c r="T28" s="200" t="str">
        <f>IF(AND('MATRIZ DE RIESGOS '!$H$27="Media",'MATRIZ DE RIESGOS '!$L$27="Menor"),CONCATENATE("R",'MATRIZ DE RIESGOS '!$A$27),"")</f>
        <v/>
      </c>
      <c r="U28" s="175"/>
      <c r="V28" s="199" t="str">
        <f>IF(AND('MATRIZ DE RIESGOS '!#REF!="Media",'MATRIZ DE RIESGOS '!#REF!="Moderado"),CONCATENATE("R",'MATRIZ DE RIESGOS '!#REF!),"")</f>
        <v>#ERROR!</v>
      </c>
      <c r="W28" s="168"/>
      <c r="X28" s="200" t="str">
        <f>IF(AND('MATRIZ DE RIESGOS '!$H$21="Media",'MATRIZ DE RIESGOS '!$L$21="Moderado"),CONCATENATE("R",'MATRIZ DE RIESGOS '!$A$21),"")</f>
        <v/>
      </c>
      <c r="Y28" s="168"/>
      <c r="Z28" s="200" t="str">
        <f>IF(AND('MATRIZ DE RIESGOS '!$H$27="Media",'MATRIZ DE RIESGOS '!$L$27="Moderado"),CONCATENATE("R",'MATRIZ DE RIESGOS '!$A$27),"")</f>
        <v/>
      </c>
      <c r="AA28" s="175"/>
      <c r="AB28" s="187" t="str">
        <f>IF(AND('MATRIZ DE RIESGOS '!#REF!="Media",'MATRIZ DE RIESGOS '!#REF!="Mayor"),CONCATENATE("R",'MATRIZ DE RIESGOS '!#REF!),"")</f>
        <v>#ERROR!</v>
      </c>
      <c r="AC28" s="168"/>
      <c r="AD28" s="188" t="str">
        <f>IF(AND('MATRIZ DE RIESGOS '!$H$21="Media",'MATRIZ DE RIESGOS '!$L$21="Mayor"),CONCATENATE("R",'MATRIZ DE RIESGOS '!$A$21),"")</f>
        <v/>
      </c>
      <c r="AE28" s="168"/>
      <c r="AF28" s="188" t="str">
        <f>IF(AND('MATRIZ DE RIESGOS '!$H$27="Media",'MATRIZ DE RIESGOS '!$L$27="Mayor"),CONCATENATE("R",'MATRIZ DE RIESGOS '!$A$27),"")</f>
        <v/>
      </c>
      <c r="AG28" s="175"/>
      <c r="AH28" s="189" t="str">
        <f>IF(AND('MATRIZ DE RIESGOS '!#REF!="Media",'MATRIZ DE RIESGOS '!#REF!="Catastrófico"),CONCATENATE("R",'MATRIZ DE RIESGOS '!#REF!),"")</f>
        <v>#ERROR!</v>
      </c>
      <c r="AI28" s="168"/>
      <c r="AJ28" s="190" t="str">
        <f>IF(AND('MATRIZ DE RIESGOS '!$H$21="Media",'MATRIZ DE RIESGOS '!$L$21="Catastrófico"),CONCATENATE("R",'MATRIZ DE RIESGOS '!$A$21),"")</f>
        <v/>
      </c>
      <c r="AK28" s="168"/>
      <c r="AL28" s="190" t="str">
        <f>IF(AND('MATRIZ DE RIESGOS '!$H$27="Media",'MATRIZ DE RIESGOS '!$L$27="Catastrófico"),CONCATENATE("R",'MATRIZ DE RIESGOS '!$A$27),"")</f>
        <v/>
      </c>
      <c r="AM28" s="175"/>
      <c r="AN28" s="1"/>
      <c r="AO28" s="21"/>
      <c r="AT28" s="9"/>
      <c r="AU28" s="1"/>
      <c r="AV28" s="1"/>
      <c r="AW28" s="1"/>
      <c r="AX28" s="1"/>
      <c r="AY28" s="1"/>
      <c r="AZ28" s="1"/>
      <c r="BA28" s="1"/>
      <c r="BB28" s="1"/>
      <c r="BC28" s="1"/>
      <c r="BD28" s="1"/>
      <c r="BE28" s="1"/>
      <c r="BF28" s="1"/>
      <c r="BG28" s="1"/>
      <c r="BH28" s="1"/>
      <c r="BI28" s="1"/>
    </row>
    <row r="29" ht="15.75" customHeight="1">
      <c r="A29" s="1"/>
      <c r="B29" s="169"/>
      <c r="D29" s="9"/>
      <c r="E29" s="191"/>
      <c r="F29" s="192"/>
      <c r="G29" s="192"/>
      <c r="H29" s="192"/>
      <c r="I29" s="193"/>
      <c r="J29" s="185"/>
      <c r="K29" s="173"/>
      <c r="L29" s="171"/>
      <c r="M29" s="173"/>
      <c r="N29" s="171"/>
      <c r="O29" s="186"/>
      <c r="P29" s="191"/>
      <c r="Q29" s="194"/>
      <c r="R29" s="195"/>
      <c r="S29" s="194"/>
      <c r="T29" s="195"/>
      <c r="U29" s="193"/>
      <c r="V29" s="191"/>
      <c r="W29" s="194"/>
      <c r="X29" s="195"/>
      <c r="Y29" s="194"/>
      <c r="Z29" s="195"/>
      <c r="AA29" s="193"/>
      <c r="AB29" s="191"/>
      <c r="AC29" s="194"/>
      <c r="AD29" s="195"/>
      <c r="AE29" s="194"/>
      <c r="AF29" s="195"/>
      <c r="AG29" s="193"/>
      <c r="AH29" s="191"/>
      <c r="AI29" s="194"/>
      <c r="AJ29" s="195"/>
      <c r="AK29" s="194"/>
      <c r="AL29" s="195"/>
      <c r="AM29" s="193"/>
      <c r="AN29" s="1"/>
      <c r="AO29" s="191"/>
      <c r="AP29" s="192"/>
      <c r="AQ29" s="192"/>
      <c r="AR29" s="192"/>
      <c r="AS29" s="192"/>
      <c r="AT29" s="193"/>
      <c r="AU29" s="1"/>
      <c r="AV29" s="1"/>
      <c r="AW29" s="1"/>
      <c r="AX29" s="1"/>
      <c r="AY29" s="1"/>
      <c r="AZ29" s="1"/>
      <c r="BA29" s="1"/>
      <c r="BB29" s="1"/>
      <c r="BC29" s="1"/>
      <c r="BD29" s="1"/>
      <c r="BE29" s="1"/>
      <c r="BF29" s="1"/>
      <c r="BG29" s="1"/>
      <c r="BH29" s="1"/>
      <c r="BI29" s="1"/>
    </row>
    <row r="30" ht="15.75" customHeight="1">
      <c r="A30" s="1"/>
      <c r="B30" s="169"/>
      <c r="D30" s="9"/>
      <c r="E30" s="176" t="s">
        <v>133</v>
      </c>
      <c r="F30" s="177"/>
      <c r="G30" s="177"/>
      <c r="H30" s="177"/>
      <c r="I30" s="177"/>
      <c r="J30" s="202" t="str">
        <f>IF(AND('MATRIZ DE RIESGOS '!$H$9="Baja",'MATRIZ DE RIESGOS '!$L$9="Leve"),CONCATENATE("R",'MATRIZ DE RIESGOS '!$A$9),"")</f>
        <v/>
      </c>
      <c r="K30" s="180"/>
      <c r="L30" s="203" t="str">
        <f>IF(AND('MATRIZ DE RIESGOS '!#REF!="Baja",'MATRIZ DE RIESGOS '!#REF!="Leve"),CONCATENATE("R",'MATRIZ DE RIESGOS '!#REF!),"")</f>
        <v>#ERROR!</v>
      </c>
      <c r="M30" s="180"/>
      <c r="N30" s="203" t="str">
        <f>IF(AND('MATRIZ DE RIESGOS '!$H$15="Baja",'MATRIZ DE RIESGOS '!$L$15="Leve"),CONCATENATE("R",'MATRIZ DE RIESGOS '!$A$15),"")</f>
        <v/>
      </c>
      <c r="O30" s="178"/>
      <c r="P30" s="197" t="str">
        <f>IF(AND('MATRIZ DE RIESGOS '!$H$9="Baja",'MATRIZ DE RIESGOS '!$L$9="Menor"),CONCATENATE("R",'MATRIZ DE RIESGOS '!$A$9),"")</f>
        <v/>
      </c>
      <c r="Q30" s="180"/>
      <c r="R30" s="197" t="str">
        <f>IF(AND('MATRIZ DE RIESGOS '!#REF!="Baja",'MATRIZ DE RIESGOS '!#REF!="Menor"),CONCATENATE("R",'MATRIZ DE RIESGOS '!#REF!),"")</f>
        <v>#ERROR!</v>
      </c>
      <c r="S30" s="180"/>
      <c r="T30" s="197" t="str">
        <f>IF(AND('MATRIZ DE RIESGOS '!$H$15="Baja",'MATRIZ DE RIESGOS '!$L$15="Menor"),CONCATENATE("R",'MATRIZ DE RIESGOS '!$A$15),"")</f>
        <v/>
      </c>
      <c r="U30" s="178"/>
      <c r="V30" s="196" t="str">
        <f>IF(AND('MATRIZ DE RIESGOS '!$H$9="Baja",'MATRIZ DE RIESGOS '!$L$9="Moderado"),CONCATENATE("R",'MATRIZ DE RIESGOS '!$A$9),"")</f>
        <v/>
      </c>
      <c r="W30" s="180"/>
      <c r="X30" s="197" t="str">
        <f>IF(AND('MATRIZ DE RIESGOS '!#REF!="Baja",'MATRIZ DE RIESGOS '!#REF!="Moderado"),CONCATENATE("R",'MATRIZ DE RIESGOS '!#REF!),"")</f>
        <v>#ERROR!</v>
      </c>
      <c r="Y30" s="180"/>
      <c r="Z30" s="197" t="str">
        <f>IF(AND('MATRIZ DE RIESGOS '!$H$15="Baja",'MATRIZ DE RIESGOS '!$L$15="Moderado"),CONCATENATE("R",'MATRIZ DE RIESGOS '!$A$15),"")</f>
        <v/>
      </c>
      <c r="AA30" s="178"/>
      <c r="AB30" s="179" t="str">
        <f>IF(AND('MATRIZ DE RIESGOS '!$H$9="Baja",'MATRIZ DE RIESGOS '!$L$9="Mayor"),CONCATENATE("R",'MATRIZ DE RIESGOS '!$A$9),"")</f>
        <v/>
      </c>
      <c r="AC30" s="180"/>
      <c r="AD30" s="181" t="str">
        <f>IF(AND('MATRIZ DE RIESGOS '!#REF!="Baja",'MATRIZ DE RIESGOS '!#REF!="Mayor"),CONCATENATE("R",'MATRIZ DE RIESGOS '!#REF!),"")</f>
        <v>#ERROR!</v>
      </c>
      <c r="AE30" s="180"/>
      <c r="AF30" s="181" t="str">
        <f>IF(AND('MATRIZ DE RIESGOS '!$H$15="Baja",'MATRIZ DE RIESGOS '!$L$15="Mayor"),CONCATENATE("R",'MATRIZ DE RIESGOS '!$A$15),"")</f>
        <v/>
      </c>
      <c r="AG30" s="178"/>
      <c r="AH30" s="182" t="str">
        <f>IF(AND('MATRIZ DE RIESGOS '!$H$9="Baja",'MATRIZ DE RIESGOS '!$L$9="Catastrófico"),CONCATENATE("R",'MATRIZ DE RIESGOS '!$A$9),"")</f>
        <v/>
      </c>
      <c r="AI30" s="180"/>
      <c r="AJ30" s="183" t="str">
        <f>IF(AND('MATRIZ DE RIESGOS '!#REF!="Baja",'MATRIZ DE RIESGOS '!#REF!="Catastrófico"),CONCATENATE("R",'MATRIZ DE RIESGOS '!#REF!),"")</f>
        <v>#ERROR!</v>
      </c>
      <c r="AK30" s="180"/>
      <c r="AL30" s="183" t="str">
        <f>IF(AND('MATRIZ DE RIESGOS '!$H$15="Baja",'MATRIZ DE RIESGOS '!$L$15="Catastrófico"),CONCATENATE("R",'MATRIZ DE RIESGOS '!$A$15),"")</f>
        <v/>
      </c>
      <c r="AM30" s="178"/>
      <c r="AN30" s="1"/>
      <c r="AO30" s="204" t="s">
        <v>134</v>
      </c>
      <c r="AP30" s="177"/>
      <c r="AQ30" s="177"/>
      <c r="AR30" s="177"/>
      <c r="AS30" s="177"/>
      <c r="AT30" s="178"/>
      <c r="AU30" s="1"/>
      <c r="AV30" s="1"/>
      <c r="AW30" s="1"/>
      <c r="AX30" s="1"/>
      <c r="AY30" s="1"/>
      <c r="AZ30" s="1"/>
      <c r="BA30" s="1"/>
      <c r="BB30" s="1"/>
      <c r="BC30" s="1"/>
      <c r="BD30" s="1"/>
      <c r="BE30" s="1"/>
      <c r="BF30" s="1"/>
      <c r="BG30" s="1"/>
      <c r="BH30" s="1"/>
      <c r="BI30" s="1"/>
    </row>
    <row r="31" ht="15.75" customHeight="1">
      <c r="A31" s="1"/>
      <c r="B31" s="169"/>
      <c r="D31" s="9"/>
      <c r="E31" s="21"/>
      <c r="J31" s="185"/>
      <c r="K31" s="173"/>
      <c r="L31" s="171"/>
      <c r="M31" s="173"/>
      <c r="N31" s="171"/>
      <c r="O31" s="186"/>
      <c r="P31" s="171"/>
      <c r="Q31" s="173"/>
      <c r="R31" s="171"/>
      <c r="S31" s="173"/>
      <c r="T31" s="171"/>
      <c r="U31" s="186"/>
      <c r="V31" s="185"/>
      <c r="W31" s="173"/>
      <c r="X31" s="171"/>
      <c r="Y31" s="173"/>
      <c r="Z31" s="171"/>
      <c r="AA31" s="186"/>
      <c r="AB31" s="185"/>
      <c r="AC31" s="173"/>
      <c r="AD31" s="171"/>
      <c r="AE31" s="173"/>
      <c r="AF31" s="171"/>
      <c r="AG31" s="186"/>
      <c r="AH31" s="185"/>
      <c r="AI31" s="173"/>
      <c r="AJ31" s="171"/>
      <c r="AK31" s="173"/>
      <c r="AL31" s="171"/>
      <c r="AM31" s="186"/>
      <c r="AN31" s="1"/>
      <c r="AO31" s="21"/>
      <c r="AT31" s="9"/>
      <c r="AU31" s="1"/>
      <c r="AV31" s="1"/>
      <c r="AW31" s="1"/>
      <c r="AX31" s="1"/>
      <c r="AY31" s="1"/>
      <c r="AZ31" s="1"/>
      <c r="BA31" s="1"/>
      <c r="BB31" s="1"/>
      <c r="BC31" s="1"/>
      <c r="BD31" s="1"/>
      <c r="BE31" s="1"/>
      <c r="BF31" s="1"/>
      <c r="BG31" s="1"/>
      <c r="BH31" s="1"/>
      <c r="BI31" s="1"/>
    </row>
    <row r="32" ht="15.75" customHeight="1">
      <c r="A32" s="1"/>
      <c r="B32" s="169"/>
      <c r="D32" s="9"/>
      <c r="E32" s="21"/>
      <c r="J32" s="205" t="str">
        <f>IF(AND('MATRIZ DE RIESGOS '!#REF!="Baja",'MATRIZ DE RIESGOS '!#REF!="Leve"),CONCATENATE("R",'MATRIZ DE RIESGOS '!#REF!),"")</f>
        <v>#ERROR!</v>
      </c>
      <c r="K32" s="168"/>
      <c r="L32" s="206" t="str">
        <f>IF(AND('MATRIZ DE RIESGOS '!#REF!="Baja",'MATRIZ DE RIESGOS '!#REF!="Leve"),CONCATENATE("R",'MATRIZ DE RIESGOS '!#REF!),"")</f>
        <v>#ERROR!</v>
      </c>
      <c r="M32" s="168"/>
      <c r="N32" s="206" t="str">
        <f>IF(AND('MATRIZ DE RIESGOS '!#REF!="Baja",'MATRIZ DE RIESGOS '!#REF!="Leve"),CONCATENATE("R",'MATRIZ DE RIESGOS '!#REF!),"")</f>
        <v>#ERROR!</v>
      </c>
      <c r="O32" s="175"/>
      <c r="P32" s="200" t="str">
        <f>IF(AND('MATRIZ DE RIESGOS '!#REF!="Baja",'MATRIZ DE RIESGOS '!#REF!="Menor"),CONCATENATE("R",'MATRIZ DE RIESGOS '!#REF!),"")</f>
        <v>#ERROR!</v>
      </c>
      <c r="Q32" s="168"/>
      <c r="R32" s="200" t="str">
        <f>IF(AND('MATRIZ DE RIESGOS '!#REF!="Baja",'MATRIZ DE RIESGOS '!#REF!="Menor"),CONCATENATE("R",'MATRIZ DE RIESGOS '!#REF!),"")</f>
        <v>#ERROR!</v>
      </c>
      <c r="S32" s="168"/>
      <c r="T32" s="200" t="str">
        <f>IF(AND('MATRIZ DE RIESGOS '!#REF!="Baja",'MATRIZ DE RIESGOS '!#REF!="Menor"),CONCATENATE("R",'MATRIZ DE RIESGOS '!#REF!),"")</f>
        <v>#ERROR!</v>
      </c>
      <c r="U32" s="175"/>
      <c r="V32" s="199" t="str">
        <f>IF(AND('MATRIZ DE RIESGOS '!#REF!="Baja",'MATRIZ DE RIESGOS '!#REF!="Moderado"),CONCATENATE("R",'MATRIZ DE RIESGOS '!#REF!),"")</f>
        <v>#ERROR!</v>
      </c>
      <c r="W32" s="168"/>
      <c r="X32" s="200" t="str">
        <f>IF(AND('MATRIZ DE RIESGOS '!#REF!="Baja",'MATRIZ DE RIESGOS '!#REF!="Moderado"),CONCATENATE("R",'MATRIZ DE RIESGOS '!#REF!),"")</f>
        <v>#ERROR!</v>
      </c>
      <c r="Y32" s="168"/>
      <c r="Z32" s="200" t="str">
        <f>IF(AND('MATRIZ DE RIESGOS '!#REF!="Baja",'MATRIZ DE RIESGOS '!#REF!="Moderado"),CONCATENATE("R",'MATRIZ DE RIESGOS '!#REF!),"")</f>
        <v>#ERROR!</v>
      </c>
      <c r="AA32" s="175"/>
      <c r="AB32" s="187" t="str">
        <f>IF(AND('MATRIZ DE RIESGOS '!#REF!="Baja",'MATRIZ DE RIESGOS '!#REF!="Mayor"),CONCATENATE("R",'MATRIZ DE RIESGOS '!#REF!),"")</f>
        <v>#ERROR!</v>
      </c>
      <c r="AC32" s="168"/>
      <c r="AD32" s="188" t="str">
        <f>IF(AND('MATRIZ DE RIESGOS '!#REF!="Baja",'MATRIZ DE RIESGOS '!#REF!="Mayor"),CONCATENATE("R",'MATRIZ DE RIESGOS '!#REF!),"")</f>
        <v>#ERROR!</v>
      </c>
      <c r="AE32" s="168"/>
      <c r="AF32" s="188" t="str">
        <f>IF(AND('MATRIZ DE RIESGOS '!#REF!="Baja",'MATRIZ DE RIESGOS '!#REF!="Mayor"),CONCATENATE("R",'MATRIZ DE RIESGOS '!#REF!),"")</f>
        <v>#ERROR!</v>
      </c>
      <c r="AG32" s="175"/>
      <c r="AH32" s="189" t="str">
        <f>IF(AND('MATRIZ DE RIESGOS '!#REF!="Baja",'MATRIZ DE RIESGOS '!#REF!="Catastrófico"),CONCATENATE("R",'MATRIZ DE RIESGOS '!#REF!),"")</f>
        <v>#ERROR!</v>
      </c>
      <c r="AI32" s="168"/>
      <c r="AJ32" s="190" t="str">
        <f>IF(AND('MATRIZ DE RIESGOS '!#REF!="Baja",'MATRIZ DE RIESGOS '!#REF!="Catastrófico"),CONCATENATE("R",'MATRIZ DE RIESGOS '!#REF!),"")</f>
        <v>#ERROR!</v>
      </c>
      <c r="AK32" s="168"/>
      <c r="AL32" s="190" t="str">
        <f>IF(AND('MATRIZ DE RIESGOS '!#REF!="Baja",'MATRIZ DE RIESGOS '!#REF!="Catastrófico"),CONCATENATE("R",'MATRIZ DE RIESGOS '!#REF!),"")</f>
        <v>#ERROR!</v>
      </c>
      <c r="AM32" s="175"/>
      <c r="AN32" s="1"/>
      <c r="AO32" s="21"/>
      <c r="AT32" s="9"/>
      <c r="AU32" s="1"/>
      <c r="AV32" s="1"/>
      <c r="AW32" s="1"/>
      <c r="AX32" s="1"/>
      <c r="AY32" s="1"/>
      <c r="AZ32" s="1"/>
      <c r="BA32" s="1"/>
      <c r="BB32" s="1"/>
      <c r="BC32" s="1"/>
      <c r="BD32" s="1"/>
      <c r="BE32" s="1"/>
      <c r="BF32" s="1"/>
      <c r="BG32" s="1"/>
      <c r="BH32" s="1"/>
      <c r="BI32" s="1"/>
    </row>
    <row r="33" ht="15.75" customHeight="1">
      <c r="A33" s="1"/>
      <c r="B33" s="169"/>
      <c r="D33" s="9"/>
      <c r="E33" s="21"/>
      <c r="J33" s="185"/>
      <c r="K33" s="173"/>
      <c r="L33" s="171"/>
      <c r="M33" s="173"/>
      <c r="N33" s="171"/>
      <c r="O33" s="186"/>
      <c r="P33" s="171"/>
      <c r="Q33" s="173"/>
      <c r="R33" s="171"/>
      <c r="S33" s="173"/>
      <c r="T33" s="171"/>
      <c r="U33" s="186"/>
      <c r="V33" s="185"/>
      <c r="W33" s="173"/>
      <c r="X33" s="171"/>
      <c r="Y33" s="173"/>
      <c r="Z33" s="171"/>
      <c r="AA33" s="186"/>
      <c r="AB33" s="185"/>
      <c r="AC33" s="173"/>
      <c r="AD33" s="171"/>
      <c r="AE33" s="173"/>
      <c r="AF33" s="171"/>
      <c r="AG33" s="186"/>
      <c r="AH33" s="185"/>
      <c r="AI33" s="173"/>
      <c r="AJ33" s="171"/>
      <c r="AK33" s="173"/>
      <c r="AL33" s="171"/>
      <c r="AM33" s="186"/>
      <c r="AN33" s="1"/>
      <c r="AO33" s="21"/>
      <c r="AT33" s="9"/>
      <c r="AU33" s="1"/>
      <c r="AV33" s="1"/>
      <c r="AW33" s="1"/>
      <c r="AX33" s="1"/>
      <c r="AY33" s="1"/>
      <c r="AZ33" s="1"/>
      <c r="BA33" s="1"/>
      <c r="BB33" s="1"/>
      <c r="BC33" s="1"/>
      <c r="BD33" s="1"/>
      <c r="BE33" s="1"/>
      <c r="BF33" s="1"/>
      <c r="BG33" s="1"/>
      <c r="BH33" s="1"/>
      <c r="BI33" s="1"/>
    </row>
    <row r="34" ht="15.75" customHeight="1">
      <c r="A34" s="1"/>
      <c r="B34" s="169"/>
      <c r="D34" s="9"/>
      <c r="E34" s="21"/>
      <c r="J34" s="205" t="str">
        <f>IF(AND('MATRIZ DE RIESGOS '!#REF!="Baja",'MATRIZ DE RIESGOS '!#REF!="Leve"),CONCATENATE("R",'MATRIZ DE RIESGOS '!#REF!),"")</f>
        <v>#ERROR!</v>
      </c>
      <c r="K34" s="168"/>
      <c r="L34" s="206" t="str">
        <f>IF(AND('MATRIZ DE RIESGOS '!#REF!="Baja",'MATRIZ DE RIESGOS '!#REF!="Leve"),CONCATENATE("R",'MATRIZ DE RIESGOS '!#REF!),"")</f>
        <v>#ERROR!</v>
      </c>
      <c r="M34" s="168"/>
      <c r="N34" s="206" t="str">
        <f>IF(AND('MATRIZ DE RIESGOS '!#REF!="Baja",'MATRIZ DE RIESGOS '!#REF!="Leve"),CONCATENATE("R",'MATRIZ DE RIESGOS '!#REF!),"")</f>
        <v>#ERROR!</v>
      </c>
      <c r="O34" s="175"/>
      <c r="P34" s="200" t="str">
        <f>IF(AND('MATRIZ DE RIESGOS '!#REF!="Baja",'MATRIZ DE RIESGOS '!#REF!="Menor"),CONCATENATE("R",'MATRIZ DE RIESGOS '!#REF!),"")</f>
        <v>#ERROR!</v>
      </c>
      <c r="Q34" s="168"/>
      <c r="R34" s="200" t="str">
        <f>IF(AND('MATRIZ DE RIESGOS '!#REF!="Baja",'MATRIZ DE RIESGOS '!#REF!="Menor"),CONCATENATE("R",'MATRIZ DE RIESGOS '!#REF!),"")</f>
        <v>#ERROR!</v>
      </c>
      <c r="S34" s="168"/>
      <c r="T34" s="200" t="str">
        <f>IF(AND('MATRIZ DE RIESGOS '!#REF!="Baja",'MATRIZ DE RIESGOS '!#REF!="Menor"),CONCATENATE("R",'MATRIZ DE RIESGOS '!#REF!),"")</f>
        <v>#ERROR!</v>
      </c>
      <c r="U34" s="175"/>
      <c r="V34" s="199" t="str">
        <f>IF(AND('MATRIZ DE RIESGOS '!#REF!="Baja",'MATRIZ DE RIESGOS '!#REF!="Moderado"),CONCATENATE("R",'MATRIZ DE RIESGOS '!#REF!),"")</f>
        <v>#ERROR!</v>
      </c>
      <c r="W34" s="168"/>
      <c r="X34" s="200" t="str">
        <f>IF(AND('MATRIZ DE RIESGOS '!#REF!="Baja",'MATRIZ DE RIESGOS '!#REF!="Moderado"),CONCATENATE("R",'MATRIZ DE RIESGOS '!#REF!),"")</f>
        <v>#ERROR!</v>
      </c>
      <c r="Y34" s="168"/>
      <c r="Z34" s="200" t="str">
        <f>IF(AND('MATRIZ DE RIESGOS '!#REF!="Baja",'MATRIZ DE RIESGOS '!#REF!="Moderado"),CONCATENATE("R",'MATRIZ DE RIESGOS '!#REF!),"")</f>
        <v>#ERROR!</v>
      </c>
      <c r="AA34" s="175"/>
      <c r="AB34" s="187" t="str">
        <f>IF(AND('MATRIZ DE RIESGOS '!#REF!="Baja",'MATRIZ DE RIESGOS '!#REF!="Mayor"),CONCATENATE("R",'MATRIZ DE RIESGOS '!#REF!),"")</f>
        <v>#ERROR!</v>
      </c>
      <c r="AC34" s="168"/>
      <c r="AD34" s="188" t="str">
        <f>IF(AND('MATRIZ DE RIESGOS '!#REF!="Baja",'MATRIZ DE RIESGOS '!#REF!="Mayor"),CONCATENATE("R",'MATRIZ DE RIESGOS '!#REF!),"")</f>
        <v>#ERROR!</v>
      </c>
      <c r="AE34" s="168"/>
      <c r="AF34" s="188" t="str">
        <f>IF(AND('MATRIZ DE RIESGOS '!#REF!="Baja",'MATRIZ DE RIESGOS '!#REF!="Mayor"),CONCATENATE("R",'MATRIZ DE RIESGOS '!#REF!),"")</f>
        <v>#ERROR!</v>
      </c>
      <c r="AG34" s="175"/>
      <c r="AH34" s="189" t="str">
        <f>IF(AND('MATRIZ DE RIESGOS '!#REF!="Baja",'MATRIZ DE RIESGOS '!#REF!="Catastrófico"),CONCATENATE("R",'MATRIZ DE RIESGOS '!#REF!),"")</f>
        <v>#ERROR!</v>
      </c>
      <c r="AI34" s="168"/>
      <c r="AJ34" s="190" t="str">
        <f>IF(AND('MATRIZ DE RIESGOS '!#REF!="Baja",'MATRIZ DE RIESGOS '!#REF!="Catastrófico"),CONCATENATE("R",'MATRIZ DE RIESGOS '!#REF!),"")</f>
        <v>#ERROR!</v>
      </c>
      <c r="AK34" s="168"/>
      <c r="AL34" s="190" t="str">
        <f>IF(AND('MATRIZ DE RIESGOS '!#REF!="Baja",'MATRIZ DE RIESGOS '!#REF!="Catastrófico"),CONCATENATE("R",'MATRIZ DE RIESGOS '!#REF!),"")</f>
        <v>#ERROR!</v>
      </c>
      <c r="AM34" s="175"/>
      <c r="AN34" s="1"/>
      <c r="AO34" s="21"/>
      <c r="AT34" s="9"/>
      <c r="AU34" s="1"/>
      <c r="AV34" s="1"/>
      <c r="AW34" s="1"/>
      <c r="AX34" s="1"/>
      <c r="AY34" s="1"/>
      <c r="AZ34" s="1"/>
      <c r="BA34" s="1"/>
      <c r="BB34" s="1"/>
      <c r="BC34" s="1"/>
      <c r="BD34" s="1"/>
      <c r="BE34" s="1"/>
      <c r="BF34" s="1"/>
      <c r="BG34" s="1"/>
      <c r="BH34" s="1"/>
      <c r="BI34" s="1"/>
    </row>
    <row r="35" ht="15.75" customHeight="1">
      <c r="A35" s="1"/>
      <c r="B35" s="169"/>
      <c r="D35" s="9"/>
      <c r="E35" s="21"/>
      <c r="J35" s="185"/>
      <c r="K35" s="173"/>
      <c r="L35" s="171"/>
      <c r="M35" s="173"/>
      <c r="N35" s="171"/>
      <c r="O35" s="186"/>
      <c r="P35" s="171"/>
      <c r="Q35" s="173"/>
      <c r="R35" s="171"/>
      <c r="S35" s="173"/>
      <c r="T35" s="171"/>
      <c r="U35" s="186"/>
      <c r="V35" s="185"/>
      <c r="W35" s="173"/>
      <c r="X35" s="171"/>
      <c r="Y35" s="173"/>
      <c r="Z35" s="171"/>
      <c r="AA35" s="186"/>
      <c r="AB35" s="185"/>
      <c r="AC35" s="173"/>
      <c r="AD35" s="171"/>
      <c r="AE35" s="173"/>
      <c r="AF35" s="171"/>
      <c r="AG35" s="186"/>
      <c r="AH35" s="185"/>
      <c r="AI35" s="173"/>
      <c r="AJ35" s="171"/>
      <c r="AK35" s="173"/>
      <c r="AL35" s="171"/>
      <c r="AM35" s="186"/>
      <c r="AN35" s="1"/>
      <c r="AO35" s="21"/>
      <c r="AT35" s="9"/>
      <c r="AU35" s="1"/>
      <c r="AV35" s="1"/>
      <c r="AW35" s="1"/>
      <c r="AX35" s="1"/>
      <c r="AY35" s="1"/>
      <c r="AZ35" s="1"/>
      <c r="BA35" s="1"/>
      <c r="BB35" s="1"/>
      <c r="BC35" s="1"/>
      <c r="BD35" s="1"/>
      <c r="BE35" s="1"/>
      <c r="BF35" s="1"/>
      <c r="BG35" s="1"/>
      <c r="BH35" s="1"/>
      <c r="BI35" s="1"/>
    </row>
    <row r="36" ht="15.75" customHeight="1">
      <c r="A36" s="1"/>
      <c r="B36" s="169"/>
      <c r="D36" s="9"/>
      <c r="E36" s="21"/>
      <c r="J36" s="205" t="str">
        <f>IF(AND('MATRIZ DE RIESGOS '!#REF!="Baja",'MATRIZ DE RIESGOS '!#REF!="Leve"),CONCATENATE("R",'MATRIZ DE RIESGOS '!#REF!),"")</f>
        <v>#ERROR!</v>
      </c>
      <c r="K36" s="168"/>
      <c r="L36" s="206" t="str">
        <f>IF(AND('MATRIZ DE RIESGOS '!$H$21="Baja",'MATRIZ DE RIESGOS '!$L$21="Leve"),CONCATENATE("R",'MATRIZ DE RIESGOS '!$A$21),"")</f>
        <v/>
      </c>
      <c r="M36" s="168"/>
      <c r="N36" s="206" t="str">
        <f>IF(AND('MATRIZ DE RIESGOS '!$H$27="Baja",'MATRIZ DE RIESGOS '!$L$27="Leve"),CONCATENATE("R",'MATRIZ DE RIESGOS '!$A$27),"")</f>
        <v/>
      </c>
      <c r="O36" s="175"/>
      <c r="P36" s="200" t="str">
        <f>IF(AND('MATRIZ DE RIESGOS '!#REF!="Baja",'MATRIZ DE RIESGOS '!#REF!="Menor"),CONCATENATE("R",'MATRIZ DE RIESGOS '!#REF!),"")</f>
        <v>#ERROR!</v>
      </c>
      <c r="Q36" s="168"/>
      <c r="R36" s="200" t="str">
        <f>IF(AND('MATRIZ DE RIESGOS '!$H$21="Baja",'MATRIZ DE RIESGOS '!$L$21="Menor"),CONCATENATE("R",'MATRIZ DE RIESGOS '!$A$21),"")</f>
        <v/>
      </c>
      <c r="S36" s="168"/>
      <c r="T36" s="200" t="str">
        <f>IF(AND('MATRIZ DE RIESGOS '!$H$27="Baja",'MATRIZ DE RIESGOS '!$L$27="Menor"),CONCATENATE("R",'MATRIZ DE RIESGOS '!$A$27),"")</f>
        <v/>
      </c>
      <c r="U36" s="175"/>
      <c r="V36" s="199" t="str">
        <f>IF(AND('MATRIZ DE RIESGOS '!#REF!="Baja",'MATRIZ DE RIESGOS '!#REF!="Moderado"),CONCATENATE("R",'MATRIZ DE RIESGOS '!#REF!),"")</f>
        <v>#ERROR!</v>
      </c>
      <c r="W36" s="168"/>
      <c r="X36" s="200" t="str">
        <f>IF(AND('MATRIZ DE RIESGOS '!$H$21="Baja",'MATRIZ DE RIESGOS '!$L$21="Moderado"),CONCATENATE("R",'MATRIZ DE RIESGOS '!$A$21),"")</f>
        <v/>
      </c>
      <c r="Y36" s="168"/>
      <c r="Z36" s="200" t="str">
        <f>IF(AND('MATRIZ DE RIESGOS '!$H$27="Baja",'MATRIZ DE RIESGOS '!$L$27="Moderado"),CONCATENATE("R",'MATRIZ DE RIESGOS '!$A$27),"")</f>
        <v/>
      </c>
      <c r="AA36" s="175"/>
      <c r="AB36" s="187" t="str">
        <f>IF(AND('MATRIZ DE RIESGOS '!#REF!="Baja",'MATRIZ DE RIESGOS '!#REF!="Mayor"),CONCATENATE("R",'MATRIZ DE RIESGOS '!#REF!),"")</f>
        <v>#ERROR!</v>
      </c>
      <c r="AC36" s="168"/>
      <c r="AD36" s="188" t="str">
        <f>IF(AND('MATRIZ DE RIESGOS '!$H$21="Baja",'MATRIZ DE RIESGOS '!$L$21="Mayor"),CONCATENATE("R",'MATRIZ DE RIESGOS '!$A$21),"")</f>
        <v/>
      </c>
      <c r="AE36" s="168"/>
      <c r="AF36" s="188" t="str">
        <f>IF(AND('MATRIZ DE RIESGOS '!$H$27="Baja",'MATRIZ DE RIESGOS '!$L$27="Mayor"),CONCATENATE("R",'MATRIZ DE RIESGOS '!$A$27),"")</f>
        <v/>
      </c>
      <c r="AG36" s="175"/>
      <c r="AH36" s="189" t="str">
        <f>IF(AND('MATRIZ DE RIESGOS '!#REF!="Baja",'MATRIZ DE RIESGOS '!#REF!="Catastrófico"),CONCATENATE("R",'MATRIZ DE RIESGOS '!#REF!),"")</f>
        <v>#ERROR!</v>
      </c>
      <c r="AI36" s="168"/>
      <c r="AJ36" s="190" t="str">
        <f>IF(AND('MATRIZ DE RIESGOS '!$H$21="Baja",'MATRIZ DE RIESGOS '!$L$21="Catastrófico"),CONCATENATE("R",'MATRIZ DE RIESGOS '!$A$21),"")</f>
        <v/>
      </c>
      <c r="AK36" s="168"/>
      <c r="AL36" s="190" t="str">
        <f>IF(AND('MATRIZ DE RIESGOS '!$H$27="Baja",'MATRIZ DE RIESGOS '!$L$27="Catastrófico"),CONCATENATE("R",'MATRIZ DE RIESGOS '!$A$27),"")</f>
        <v/>
      </c>
      <c r="AM36" s="175"/>
      <c r="AN36" s="1"/>
      <c r="AO36" s="21"/>
      <c r="AT36" s="9"/>
      <c r="AU36" s="1"/>
      <c r="AV36" s="1"/>
      <c r="AW36" s="1"/>
      <c r="AX36" s="1"/>
      <c r="AY36" s="1"/>
      <c r="AZ36" s="1"/>
      <c r="BA36" s="1"/>
      <c r="BB36" s="1"/>
      <c r="BC36" s="1"/>
      <c r="BD36" s="1"/>
      <c r="BE36" s="1"/>
      <c r="BF36" s="1"/>
      <c r="BG36" s="1"/>
      <c r="BH36" s="1"/>
      <c r="BI36" s="1"/>
    </row>
    <row r="37" ht="15.75" customHeight="1">
      <c r="A37" s="1"/>
      <c r="B37" s="169"/>
      <c r="D37" s="9"/>
      <c r="E37" s="191"/>
      <c r="F37" s="192"/>
      <c r="G37" s="192"/>
      <c r="H37" s="192"/>
      <c r="I37" s="192"/>
      <c r="J37" s="191"/>
      <c r="K37" s="194"/>
      <c r="L37" s="195"/>
      <c r="M37" s="194"/>
      <c r="N37" s="195"/>
      <c r="O37" s="193"/>
      <c r="P37" s="195"/>
      <c r="Q37" s="194"/>
      <c r="R37" s="195"/>
      <c r="S37" s="194"/>
      <c r="T37" s="195"/>
      <c r="U37" s="193"/>
      <c r="V37" s="191"/>
      <c r="W37" s="194"/>
      <c r="X37" s="195"/>
      <c r="Y37" s="194"/>
      <c r="Z37" s="195"/>
      <c r="AA37" s="193"/>
      <c r="AB37" s="191"/>
      <c r="AC37" s="194"/>
      <c r="AD37" s="195"/>
      <c r="AE37" s="194"/>
      <c r="AF37" s="195"/>
      <c r="AG37" s="193"/>
      <c r="AH37" s="191"/>
      <c r="AI37" s="194"/>
      <c r="AJ37" s="195"/>
      <c r="AK37" s="194"/>
      <c r="AL37" s="195"/>
      <c r="AM37" s="193"/>
      <c r="AN37" s="1"/>
      <c r="AO37" s="191"/>
      <c r="AP37" s="192"/>
      <c r="AQ37" s="192"/>
      <c r="AR37" s="192"/>
      <c r="AS37" s="192"/>
      <c r="AT37" s="193"/>
      <c r="AU37" s="1"/>
      <c r="AV37" s="1"/>
      <c r="AW37" s="1"/>
      <c r="AX37" s="1"/>
      <c r="AY37" s="1"/>
      <c r="AZ37" s="1"/>
      <c r="BA37" s="1"/>
      <c r="BB37" s="1"/>
      <c r="BC37" s="1"/>
      <c r="BD37" s="1"/>
      <c r="BE37" s="1"/>
      <c r="BF37" s="1"/>
      <c r="BG37" s="1"/>
      <c r="BH37" s="1"/>
      <c r="BI37" s="1"/>
    </row>
    <row r="38" ht="15.75" customHeight="1">
      <c r="A38" s="1"/>
      <c r="B38" s="169"/>
      <c r="D38" s="9"/>
      <c r="E38" s="176" t="s">
        <v>135</v>
      </c>
      <c r="F38" s="177"/>
      <c r="G38" s="177"/>
      <c r="H38" s="177"/>
      <c r="I38" s="178"/>
      <c r="J38" s="202" t="str">
        <f>IF(AND('MATRIZ DE RIESGOS '!$H$9="Muy Baja",'MATRIZ DE RIESGOS '!$L$9="Leve"),CONCATENATE("R",'MATRIZ DE RIESGOS '!$A$9),"")</f>
        <v/>
      </c>
      <c r="K38" s="180"/>
      <c r="L38" s="203" t="str">
        <f>IF(AND('MATRIZ DE RIESGOS '!#REF!="Muy Baja",'MATRIZ DE RIESGOS '!#REF!="Leve"),CONCATENATE("R",'MATRIZ DE RIESGOS '!#REF!),"")</f>
        <v>#ERROR!</v>
      </c>
      <c r="M38" s="180"/>
      <c r="N38" s="203" t="str">
        <f>IF(AND('MATRIZ DE RIESGOS '!$H$15="Muy Baja",'MATRIZ DE RIESGOS '!$L$15="Leve"),CONCATENATE("R",'MATRIZ DE RIESGOS '!$A$15),"")</f>
        <v/>
      </c>
      <c r="O38" s="178"/>
      <c r="P38" s="202" t="str">
        <f>IF(AND('MATRIZ DE RIESGOS '!$H$9="Muy Baja",'MATRIZ DE RIESGOS '!$L$9="Menor"),CONCATENATE("R",'MATRIZ DE RIESGOS '!$A$9),"")</f>
        <v/>
      </c>
      <c r="Q38" s="180"/>
      <c r="R38" s="203" t="str">
        <f>IF(AND('MATRIZ DE RIESGOS '!#REF!="Muy Baja",'MATRIZ DE RIESGOS '!#REF!="Menor"),CONCATENATE("R",'MATRIZ DE RIESGOS '!#REF!),"")</f>
        <v>#ERROR!</v>
      </c>
      <c r="S38" s="180"/>
      <c r="T38" s="203" t="str">
        <f>IF(AND('MATRIZ DE RIESGOS '!$H$15="Muy Baja",'MATRIZ DE RIESGOS '!$L$15="Menor"),CONCATENATE("R",'MATRIZ DE RIESGOS '!$A$15),"")</f>
        <v/>
      </c>
      <c r="U38" s="178"/>
      <c r="V38" s="196" t="str">
        <f>IF(AND('MATRIZ DE RIESGOS '!$H$9="Muy Baja",'MATRIZ DE RIESGOS '!$L$9="Moderado"),CONCATENATE("R",'MATRIZ DE RIESGOS '!$A$9),"")</f>
        <v/>
      </c>
      <c r="W38" s="180"/>
      <c r="X38" s="197" t="str">
        <f>IF(AND('MATRIZ DE RIESGOS '!#REF!="Muy Baja",'MATRIZ DE RIESGOS '!#REF!="Moderado"),CONCATENATE("R",'MATRIZ DE RIESGOS '!#REF!),"")</f>
        <v>#ERROR!</v>
      </c>
      <c r="Y38" s="180"/>
      <c r="Z38" s="197" t="str">
        <f>IF(AND('MATRIZ DE RIESGOS '!$H$15="Muy Baja",'MATRIZ DE RIESGOS '!$L$15="Moderado"),CONCATENATE("R",'MATRIZ DE RIESGOS '!$A$15),"")</f>
        <v/>
      </c>
      <c r="AA38" s="178"/>
      <c r="AB38" s="179" t="str">
        <f>IF(AND('MATRIZ DE RIESGOS '!$H$9="Muy Baja",'MATRIZ DE RIESGOS '!$L$9="Mayor"),CONCATENATE("R",'MATRIZ DE RIESGOS '!$A$9),"")</f>
        <v/>
      </c>
      <c r="AC38" s="180"/>
      <c r="AD38" s="181" t="str">
        <f>IF(AND('MATRIZ DE RIESGOS '!#REF!="Muy Baja",'MATRIZ DE RIESGOS '!#REF!="Mayor"),CONCATENATE("R",'MATRIZ DE RIESGOS '!#REF!),"")</f>
        <v>#ERROR!</v>
      </c>
      <c r="AE38" s="180"/>
      <c r="AF38" s="181" t="str">
        <f>IF(AND('MATRIZ DE RIESGOS '!$H$15="Muy Baja",'MATRIZ DE RIESGOS '!$L$15="Mayor"),CONCATENATE("R",'MATRIZ DE RIESGOS '!$A$15),"")</f>
        <v/>
      </c>
      <c r="AG38" s="178"/>
      <c r="AH38" s="182" t="str">
        <f>IF(AND('MATRIZ DE RIESGOS '!$H$9="Muy Baja",'MATRIZ DE RIESGOS '!$L$9="Catastrófico"),CONCATENATE("R",'MATRIZ DE RIESGOS '!$A$9),"")</f>
        <v/>
      </c>
      <c r="AI38" s="180"/>
      <c r="AJ38" s="183" t="str">
        <f>IF(AND('MATRIZ DE RIESGOS '!#REF!="Muy Baja",'MATRIZ DE RIESGOS '!#REF!="Catastrófico"),CONCATENATE("R",'MATRIZ DE RIESGOS '!#REF!),"")</f>
        <v>#ERROR!</v>
      </c>
      <c r="AK38" s="180"/>
      <c r="AL38" s="183" t="str">
        <f>IF(AND('MATRIZ DE RIESGOS '!$H$15="Muy Baja",'MATRIZ DE RIESGOS '!$L$15="Catastrófico"),CONCATENATE("R",'MATRIZ DE RIESGOS '!$A$15),"")</f>
        <v/>
      </c>
      <c r="AM38" s="178"/>
      <c r="AN38" s="1"/>
      <c r="AO38" s="1"/>
      <c r="AP38" s="1"/>
      <c r="AQ38" s="1"/>
      <c r="AR38" s="1"/>
      <c r="AS38" s="1"/>
      <c r="AT38" s="1"/>
      <c r="AU38" s="1"/>
      <c r="AV38" s="1"/>
      <c r="AW38" s="1"/>
      <c r="AX38" s="1"/>
      <c r="AY38" s="1"/>
      <c r="AZ38" s="1"/>
      <c r="BA38" s="1"/>
      <c r="BB38" s="1"/>
      <c r="BC38" s="1"/>
      <c r="BD38" s="1"/>
      <c r="BE38" s="1"/>
      <c r="BF38" s="1"/>
      <c r="BG38" s="1"/>
      <c r="BH38" s="1"/>
      <c r="BI38" s="1"/>
    </row>
    <row r="39" ht="15.75" customHeight="1">
      <c r="A39" s="1"/>
      <c r="B39" s="169"/>
      <c r="D39" s="9"/>
      <c r="E39" s="21"/>
      <c r="I39" s="9"/>
      <c r="J39" s="185"/>
      <c r="K39" s="173"/>
      <c r="L39" s="171"/>
      <c r="M39" s="173"/>
      <c r="N39" s="171"/>
      <c r="O39" s="186"/>
      <c r="P39" s="185"/>
      <c r="Q39" s="173"/>
      <c r="R39" s="171"/>
      <c r="S39" s="173"/>
      <c r="T39" s="171"/>
      <c r="U39" s="186"/>
      <c r="V39" s="185"/>
      <c r="W39" s="173"/>
      <c r="X39" s="171"/>
      <c r="Y39" s="173"/>
      <c r="Z39" s="171"/>
      <c r="AA39" s="186"/>
      <c r="AB39" s="185"/>
      <c r="AC39" s="173"/>
      <c r="AD39" s="171"/>
      <c r="AE39" s="173"/>
      <c r="AF39" s="171"/>
      <c r="AG39" s="186"/>
      <c r="AH39" s="185"/>
      <c r="AI39" s="173"/>
      <c r="AJ39" s="171"/>
      <c r="AK39" s="173"/>
      <c r="AL39" s="171"/>
      <c r="AM39" s="186"/>
      <c r="AN39" s="1"/>
      <c r="AO39" s="1"/>
      <c r="AP39" s="1"/>
      <c r="AQ39" s="1"/>
      <c r="AR39" s="1"/>
      <c r="AS39" s="1"/>
      <c r="AT39" s="1"/>
      <c r="AU39" s="1"/>
      <c r="AV39" s="1"/>
      <c r="AW39" s="1"/>
      <c r="AX39" s="1"/>
      <c r="AY39" s="1"/>
      <c r="AZ39" s="1"/>
      <c r="BA39" s="1"/>
      <c r="BB39" s="1"/>
      <c r="BC39" s="1"/>
      <c r="BD39" s="1"/>
      <c r="BE39" s="1"/>
      <c r="BF39" s="1"/>
      <c r="BG39" s="1"/>
      <c r="BH39" s="1"/>
      <c r="BI39" s="1"/>
    </row>
    <row r="40" ht="15.75" customHeight="1">
      <c r="A40" s="1"/>
      <c r="B40" s="169"/>
      <c r="D40" s="9"/>
      <c r="E40" s="21"/>
      <c r="I40" s="9"/>
      <c r="J40" s="205" t="str">
        <f>IF(AND('MATRIZ DE RIESGOS '!#REF!="Muy Baja",'MATRIZ DE RIESGOS '!#REF!="Leve"),CONCATENATE("R",'MATRIZ DE RIESGOS '!#REF!),"")</f>
        <v>#ERROR!</v>
      </c>
      <c r="K40" s="168"/>
      <c r="L40" s="206" t="str">
        <f>IF(AND('MATRIZ DE RIESGOS '!#REF!="Muy Baja",'MATRIZ DE RIESGOS '!#REF!="Leve"),CONCATENATE("R",'MATRIZ DE RIESGOS '!#REF!),"")</f>
        <v>#ERROR!</v>
      </c>
      <c r="M40" s="168"/>
      <c r="N40" s="206" t="str">
        <f>IF(AND('MATRIZ DE RIESGOS '!#REF!="Muy Baja",'MATRIZ DE RIESGOS '!#REF!="Leve"),CONCATENATE("R",'MATRIZ DE RIESGOS '!#REF!),"")</f>
        <v>#ERROR!</v>
      </c>
      <c r="O40" s="175"/>
      <c r="P40" s="205" t="str">
        <f>IF(AND('MATRIZ DE RIESGOS '!#REF!="Muy Baja",'MATRIZ DE RIESGOS '!#REF!="Menor"),CONCATENATE("R",'MATRIZ DE RIESGOS '!#REF!),"")</f>
        <v>#ERROR!</v>
      </c>
      <c r="Q40" s="168"/>
      <c r="R40" s="206" t="str">
        <f>IF(AND('MATRIZ DE RIESGOS '!#REF!="Muy Baja",'MATRIZ DE RIESGOS '!#REF!="Menor"),CONCATENATE("R",'MATRIZ DE RIESGOS '!#REF!),"")</f>
        <v>#ERROR!</v>
      </c>
      <c r="S40" s="168"/>
      <c r="T40" s="206" t="str">
        <f>IF(AND('MATRIZ DE RIESGOS '!#REF!="Muy Baja",'MATRIZ DE RIESGOS '!#REF!="Menor"),CONCATENATE("R",'MATRIZ DE RIESGOS '!#REF!),"")</f>
        <v>#ERROR!</v>
      </c>
      <c r="U40" s="175"/>
      <c r="V40" s="199" t="str">
        <f>IF(AND('MATRIZ DE RIESGOS '!#REF!="Muy Baja",'MATRIZ DE RIESGOS '!#REF!="Moderado"),CONCATENATE("R",'MATRIZ DE RIESGOS '!#REF!),"")</f>
        <v>#ERROR!</v>
      </c>
      <c r="W40" s="168"/>
      <c r="X40" s="200" t="str">
        <f>IF(AND('MATRIZ DE RIESGOS '!#REF!="Muy Baja",'MATRIZ DE RIESGOS '!#REF!="Moderado"),CONCATENATE("R",'MATRIZ DE RIESGOS '!#REF!),"")</f>
        <v>#ERROR!</v>
      </c>
      <c r="Y40" s="168"/>
      <c r="Z40" s="200" t="str">
        <f>IF(AND('MATRIZ DE RIESGOS '!#REF!="Muy Baja",'MATRIZ DE RIESGOS '!#REF!="Moderado"),CONCATENATE("R",'MATRIZ DE RIESGOS '!#REF!),"")</f>
        <v>#ERROR!</v>
      </c>
      <c r="AA40" s="175"/>
      <c r="AB40" s="187" t="str">
        <f>IF(AND('MATRIZ DE RIESGOS '!#REF!="Muy Baja",'MATRIZ DE RIESGOS '!#REF!="Mayor"),CONCATENATE("R",'MATRIZ DE RIESGOS '!#REF!),"")</f>
        <v>#ERROR!</v>
      </c>
      <c r="AC40" s="168"/>
      <c r="AD40" s="188" t="str">
        <f>IF(AND('MATRIZ DE RIESGOS '!#REF!="Muy Baja",'MATRIZ DE RIESGOS '!#REF!="Mayor"),CONCATENATE("R",'MATRIZ DE RIESGOS '!#REF!),"")</f>
        <v>#ERROR!</v>
      </c>
      <c r="AE40" s="168"/>
      <c r="AF40" s="188" t="str">
        <f>IF(AND('MATRIZ DE RIESGOS '!#REF!="Muy Baja",'MATRIZ DE RIESGOS '!#REF!="Mayor"),CONCATENATE("R",'MATRIZ DE RIESGOS '!#REF!),"")</f>
        <v>#ERROR!</v>
      </c>
      <c r="AG40" s="175"/>
      <c r="AH40" s="189" t="str">
        <f>IF(AND('MATRIZ DE RIESGOS '!#REF!="Muy Baja",'MATRIZ DE RIESGOS '!#REF!="Catastrófico"),CONCATENATE("R",'MATRIZ DE RIESGOS '!#REF!),"")</f>
        <v>#ERROR!</v>
      </c>
      <c r="AI40" s="168"/>
      <c r="AJ40" s="190" t="str">
        <f>IF(AND('MATRIZ DE RIESGOS '!#REF!="Muy Baja",'MATRIZ DE RIESGOS '!#REF!="Catastrófico"),CONCATENATE("R",'MATRIZ DE RIESGOS '!#REF!),"")</f>
        <v>#ERROR!</v>
      </c>
      <c r="AK40" s="168"/>
      <c r="AL40" s="190" t="str">
        <f>IF(AND('MATRIZ DE RIESGOS '!#REF!="Muy Baja",'MATRIZ DE RIESGOS '!#REF!="Catastrófico"),CONCATENATE("R",'MATRIZ DE RIESGOS '!#REF!),"")</f>
        <v>#ERROR!</v>
      </c>
      <c r="AM40" s="175"/>
      <c r="AN40" s="1"/>
      <c r="AO40" s="1"/>
      <c r="AP40" s="1"/>
      <c r="AQ40" s="1"/>
      <c r="AR40" s="1"/>
      <c r="AS40" s="1"/>
      <c r="AT40" s="1"/>
      <c r="AU40" s="1"/>
      <c r="AV40" s="1"/>
      <c r="AW40" s="1"/>
      <c r="AX40" s="1"/>
      <c r="AY40" s="1"/>
      <c r="AZ40" s="1"/>
      <c r="BA40" s="1"/>
      <c r="BB40" s="1"/>
      <c r="BC40" s="1"/>
      <c r="BD40" s="1"/>
      <c r="BE40" s="1"/>
      <c r="BF40" s="1"/>
      <c r="BG40" s="1"/>
      <c r="BH40" s="1"/>
      <c r="BI40" s="1"/>
    </row>
    <row r="41" ht="15.75" customHeight="1">
      <c r="A41" s="1"/>
      <c r="B41" s="169"/>
      <c r="D41" s="9"/>
      <c r="E41" s="21"/>
      <c r="I41" s="9"/>
      <c r="J41" s="185"/>
      <c r="K41" s="173"/>
      <c r="L41" s="171"/>
      <c r="M41" s="173"/>
      <c r="N41" s="171"/>
      <c r="O41" s="186"/>
      <c r="P41" s="185"/>
      <c r="Q41" s="173"/>
      <c r="R41" s="171"/>
      <c r="S41" s="173"/>
      <c r="T41" s="171"/>
      <c r="U41" s="186"/>
      <c r="V41" s="185"/>
      <c r="W41" s="173"/>
      <c r="X41" s="171"/>
      <c r="Y41" s="173"/>
      <c r="Z41" s="171"/>
      <c r="AA41" s="186"/>
      <c r="AB41" s="185"/>
      <c r="AC41" s="173"/>
      <c r="AD41" s="171"/>
      <c r="AE41" s="173"/>
      <c r="AF41" s="171"/>
      <c r="AG41" s="186"/>
      <c r="AH41" s="185"/>
      <c r="AI41" s="173"/>
      <c r="AJ41" s="171"/>
      <c r="AK41" s="173"/>
      <c r="AL41" s="171"/>
      <c r="AM41" s="186"/>
      <c r="AN41" s="1"/>
      <c r="AO41" s="1"/>
      <c r="AP41" s="1"/>
      <c r="AQ41" s="1"/>
      <c r="AR41" s="1"/>
      <c r="AS41" s="1"/>
      <c r="AT41" s="1"/>
      <c r="AU41" s="1"/>
      <c r="AV41" s="1"/>
      <c r="AW41" s="1"/>
      <c r="AX41" s="1"/>
      <c r="AY41" s="1"/>
      <c r="AZ41" s="1"/>
      <c r="BA41" s="1"/>
      <c r="BB41" s="1"/>
      <c r="BC41" s="1"/>
      <c r="BD41" s="1"/>
      <c r="BE41" s="1"/>
      <c r="BF41" s="1"/>
      <c r="BG41" s="1"/>
      <c r="BH41" s="1"/>
      <c r="BI41" s="1"/>
    </row>
    <row r="42" ht="15.75" customHeight="1">
      <c r="A42" s="1"/>
      <c r="B42" s="169"/>
      <c r="D42" s="9"/>
      <c r="E42" s="21"/>
      <c r="I42" s="9"/>
      <c r="J42" s="205" t="str">
        <f>IF(AND('MATRIZ DE RIESGOS '!#REF!="Muy Baja",'MATRIZ DE RIESGOS '!#REF!="Leve"),CONCATENATE("R",'MATRIZ DE RIESGOS '!#REF!),"")</f>
        <v>#ERROR!</v>
      </c>
      <c r="K42" s="168"/>
      <c r="L42" s="206" t="str">
        <f>IF(AND('MATRIZ DE RIESGOS '!#REF!="Muy Baja",'MATRIZ DE RIESGOS '!#REF!="Leve"),CONCATENATE("R",'MATRIZ DE RIESGOS '!#REF!),"")</f>
        <v>#ERROR!</v>
      </c>
      <c r="M42" s="168"/>
      <c r="N42" s="206" t="str">
        <f>IF(AND('MATRIZ DE RIESGOS '!#REF!="Muy Baja",'MATRIZ DE RIESGOS '!#REF!="Leve"),CONCATENATE("R",'MATRIZ DE RIESGOS '!#REF!),"")</f>
        <v>#ERROR!</v>
      </c>
      <c r="O42" s="175"/>
      <c r="P42" s="205" t="str">
        <f>IF(AND('MATRIZ DE RIESGOS '!#REF!="Muy Baja",'MATRIZ DE RIESGOS '!#REF!="Menor"),CONCATENATE("R",'MATRIZ DE RIESGOS '!#REF!),"")</f>
        <v>#ERROR!</v>
      </c>
      <c r="Q42" s="168"/>
      <c r="R42" s="206" t="str">
        <f>IF(AND('MATRIZ DE RIESGOS '!#REF!="Muy Baja",'MATRIZ DE RIESGOS '!#REF!="Menor"),CONCATENATE("R",'MATRIZ DE RIESGOS '!#REF!),"")</f>
        <v>#ERROR!</v>
      </c>
      <c r="S42" s="168"/>
      <c r="T42" s="206" t="str">
        <f>IF(AND('MATRIZ DE RIESGOS '!#REF!="Muy Baja",'MATRIZ DE RIESGOS '!#REF!="Menor"),CONCATENATE("R",'MATRIZ DE RIESGOS '!#REF!),"")</f>
        <v>#ERROR!</v>
      </c>
      <c r="U42" s="175"/>
      <c r="V42" s="199" t="str">
        <f>IF(AND('MATRIZ DE RIESGOS '!#REF!="Muy Baja",'MATRIZ DE RIESGOS '!#REF!="Moderado"),CONCATENATE("R",'MATRIZ DE RIESGOS '!#REF!),"")</f>
        <v>#ERROR!</v>
      </c>
      <c r="W42" s="168"/>
      <c r="X42" s="200" t="str">
        <f>IF(AND('MATRIZ DE RIESGOS '!#REF!="Muy Baja",'MATRIZ DE RIESGOS '!#REF!="Moderado"),CONCATENATE("R",'MATRIZ DE RIESGOS '!#REF!),"")</f>
        <v>#ERROR!</v>
      </c>
      <c r="Y42" s="168"/>
      <c r="Z42" s="200" t="str">
        <f>IF(AND('MATRIZ DE RIESGOS '!#REF!="Muy Baja",'MATRIZ DE RIESGOS '!#REF!="Moderado"),CONCATENATE("R",'MATRIZ DE RIESGOS '!#REF!),"")</f>
        <v>#ERROR!</v>
      </c>
      <c r="AA42" s="175"/>
      <c r="AB42" s="187" t="str">
        <f>IF(AND('MATRIZ DE RIESGOS '!#REF!="Muy Baja",'MATRIZ DE RIESGOS '!#REF!="Mayor"),CONCATENATE("R",'MATRIZ DE RIESGOS '!#REF!),"")</f>
        <v>#ERROR!</v>
      </c>
      <c r="AC42" s="168"/>
      <c r="AD42" s="188" t="str">
        <f>IF(AND('MATRIZ DE RIESGOS '!#REF!="Muy Baja",'MATRIZ DE RIESGOS '!#REF!="Mayor"),CONCATENATE("R",'MATRIZ DE RIESGOS '!#REF!),"")</f>
        <v>#ERROR!</v>
      </c>
      <c r="AE42" s="168"/>
      <c r="AF42" s="188" t="str">
        <f>IF(AND('MATRIZ DE RIESGOS '!#REF!="Muy Baja",'MATRIZ DE RIESGOS '!#REF!="Mayor"),CONCATENATE("R",'MATRIZ DE RIESGOS '!#REF!),"")</f>
        <v>#ERROR!</v>
      </c>
      <c r="AG42" s="175"/>
      <c r="AH42" s="189" t="str">
        <f>IF(AND('MATRIZ DE RIESGOS '!#REF!="Muy Baja",'MATRIZ DE RIESGOS '!#REF!="Catastrófico"),CONCATENATE("R",'MATRIZ DE RIESGOS '!#REF!),"")</f>
        <v>#ERROR!</v>
      </c>
      <c r="AI42" s="168"/>
      <c r="AJ42" s="190" t="str">
        <f>IF(AND('MATRIZ DE RIESGOS '!#REF!="Muy Baja",'MATRIZ DE RIESGOS '!#REF!="Catastrófico"),CONCATENATE("R",'MATRIZ DE RIESGOS '!#REF!),"")</f>
        <v>#ERROR!</v>
      </c>
      <c r="AK42" s="168"/>
      <c r="AL42" s="190" t="str">
        <f>IF(AND('MATRIZ DE RIESGOS '!#REF!="Muy Baja",'MATRIZ DE RIESGOS '!#REF!="Catastrófico"),CONCATENATE("R",'MATRIZ DE RIESGOS '!#REF!),"")</f>
        <v>#ERROR!</v>
      </c>
      <c r="AM42" s="175"/>
      <c r="AN42" s="1"/>
      <c r="AO42" s="1"/>
      <c r="AP42" s="1"/>
      <c r="AQ42" s="1"/>
      <c r="AR42" s="1"/>
      <c r="AS42" s="1"/>
      <c r="AT42" s="1"/>
      <c r="AU42" s="1"/>
      <c r="AV42" s="1"/>
      <c r="AW42" s="1"/>
      <c r="AX42" s="1"/>
      <c r="AY42" s="1"/>
      <c r="AZ42" s="1"/>
      <c r="BA42" s="1"/>
      <c r="BB42" s="1"/>
      <c r="BC42" s="1"/>
      <c r="BD42" s="1"/>
      <c r="BE42" s="1"/>
      <c r="BF42" s="1"/>
      <c r="BG42" s="1"/>
      <c r="BH42" s="1"/>
      <c r="BI42" s="1"/>
    </row>
    <row r="43" ht="15.75" customHeight="1">
      <c r="A43" s="1"/>
      <c r="B43" s="169"/>
      <c r="D43" s="9"/>
      <c r="E43" s="21"/>
      <c r="I43" s="9"/>
      <c r="J43" s="185"/>
      <c r="K43" s="173"/>
      <c r="L43" s="171"/>
      <c r="M43" s="173"/>
      <c r="N43" s="171"/>
      <c r="O43" s="186"/>
      <c r="P43" s="185"/>
      <c r="Q43" s="173"/>
      <c r="R43" s="171"/>
      <c r="S43" s="173"/>
      <c r="T43" s="171"/>
      <c r="U43" s="186"/>
      <c r="V43" s="185"/>
      <c r="W43" s="173"/>
      <c r="X43" s="171"/>
      <c r="Y43" s="173"/>
      <c r="Z43" s="171"/>
      <c r="AA43" s="186"/>
      <c r="AB43" s="185"/>
      <c r="AC43" s="173"/>
      <c r="AD43" s="171"/>
      <c r="AE43" s="173"/>
      <c r="AF43" s="171"/>
      <c r="AG43" s="186"/>
      <c r="AH43" s="185"/>
      <c r="AI43" s="173"/>
      <c r="AJ43" s="171"/>
      <c r="AK43" s="173"/>
      <c r="AL43" s="171"/>
      <c r="AM43" s="186"/>
      <c r="AN43" s="1"/>
      <c r="AO43" s="1"/>
      <c r="AP43" s="1"/>
      <c r="AQ43" s="1"/>
      <c r="AR43" s="1"/>
      <c r="AS43" s="1"/>
      <c r="AT43" s="1"/>
      <c r="AU43" s="1"/>
      <c r="AV43" s="1"/>
      <c r="AW43" s="1"/>
      <c r="AX43" s="1"/>
      <c r="AY43" s="1"/>
      <c r="AZ43" s="1"/>
      <c r="BA43" s="1"/>
      <c r="BB43" s="1"/>
      <c r="BC43" s="1"/>
      <c r="BD43" s="1"/>
      <c r="BE43" s="1"/>
      <c r="BF43" s="1"/>
      <c r="BG43" s="1"/>
      <c r="BH43" s="1"/>
      <c r="BI43" s="1"/>
    </row>
    <row r="44" ht="15.75" customHeight="1">
      <c r="A44" s="1"/>
      <c r="B44" s="169"/>
      <c r="D44" s="9"/>
      <c r="E44" s="21"/>
      <c r="I44" s="9"/>
      <c r="J44" s="205" t="str">
        <f>IF(AND('MATRIZ DE RIESGOS '!#REF!="Muy Baja",'MATRIZ DE RIESGOS '!#REF!="Leve"),CONCATENATE("R",'MATRIZ DE RIESGOS '!#REF!),"")</f>
        <v>#ERROR!</v>
      </c>
      <c r="K44" s="168"/>
      <c r="L44" s="206" t="str">
        <f>IF(AND('MATRIZ DE RIESGOS '!$H$21="Muy Baja",'MATRIZ DE RIESGOS '!$L$21="Leve"),CONCATENATE("R",'MATRIZ DE RIESGOS '!$A$21),"")</f>
        <v/>
      </c>
      <c r="M44" s="168"/>
      <c r="N44" s="206" t="str">
        <f>IF(AND('MATRIZ DE RIESGOS '!$H$27="Muy Baja",'MATRIZ DE RIESGOS '!$L$27="Leve"),CONCATENATE("R",'MATRIZ DE RIESGOS '!$A$27),"")</f>
        <v/>
      </c>
      <c r="O44" s="175"/>
      <c r="P44" s="205" t="str">
        <f>IF(AND('MATRIZ DE RIESGOS '!#REF!="Muy Baja",'MATRIZ DE RIESGOS '!#REF!="Menor"),CONCATENATE("R",'MATRIZ DE RIESGOS '!#REF!),"")</f>
        <v>#ERROR!</v>
      </c>
      <c r="Q44" s="168"/>
      <c r="R44" s="206" t="str">
        <f>IF(AND('MATRIZ DE RIESGOS '!$H$21="Muy Baja",'MATRIZ DE RIESGOS '!$L$21="Menor"),CONCATENATE("R",'MATRIZ DE RIESGOS '!$A$21),"")</f>
        <v/>
      </c>
      <c r="S44" s="168"/>
      <c r="T44" s="206" t="str">
        <f>IF(AND('MATRIZ DE RIESGOS '!$H$27="Muy Baja",'MATRIZ DE RIESGOS '!$L$27="Menor"),CONCATENATE("R",'MATRIZ DE RIESGOS '!$A$27),"")</f>
        <v/>
      </c>
      <c r="U44" s="175"/>
      <c r="V44" s="199" t="str">
        <f>IF(AND('MATRIZ DE RIESGOS '!#REF!="Muy Baja",'MATRIZ DE RIESGOS '!#REF!="Moderado"),CONCATENATE("R",'MATRIZ DE RIESGOS '!#REF!),"")</f>
        <v>#ERROR!</v>
      </c>
      <c r="W44" s="168"/>
      <c r="X44" s="200" t="str">
        <f>IF(AND('MATRIZ DE RIESGOS '!$H$21="Muy Baja",'MATRIZ DE RIESGOS '!$L$21="Moderado"),CONCATENATE("R",'MATRIZ DE RIESGOS '!$A$21),"")</f>
        <v/>
      </c>
      <c r="Y44" s="168"/>
      <c r="Z44" s="200" t="str">
        <f>IF(AND('MATRIZ DE RIESGOS '!$H$27="Muy Baja",'MATRIZ DE RIESGOS '!$L$27="Moderado"),CONCATENATE("R",'MATRIZ DE RIESGOS '!$A$27),"")</f>
        <v/>
      </c>
      <c r="AA44" s="175"/>
      <c r="AB44" s="187" t="str">
        <f>IF(AND('MATRIZ DE RIESGOS '!#REF!="Muy Baja",'MATRIZ DE RIESGOS '!#REF!="Mayor"),CONCATENATE("R",'MATRIZ DE RIESGOS '!#REF!),"")</f>
        <v>#ERROR!</v>
      </c>
      <c r="AC44" s="168"/>
      <c r="AD44" s="188" t="str">
        <f>IF(AND('MATRIZ DE RIESGOS '!$H$21="Muy Baja",'MATRIZ DE RIESGOS '!$L$21="Mayor"),CONCATENATE("R",'MATRIZ DE RIESGOS '!$A$21),"")</f>
        <v/>
      </c>
      <c r="AE44" s="168"/>
      <c r="AF44" s="188" t="str">
        <f>IF(AND('MATRIZ DE RIESGOS '!$H$27="Muy Baja",'MATRIZ DE RIESGOS '!$L$27="Mayor"),CONCATENATE("R",'MATRIZ DE RIESGOS '!$A$27),"")</f>
        <v/>
      </c>
      <c r="AG44" s="175"/>
      <c r="AH44" s="189" t="str">
        <f>IF(AND('MATRIZ DE RIESGOS '!#REF!="Muy Baja",'MATRIZ DE RIESGOS '!#REF!="Catastrófico"),CONCATENATE("R",'MATRIZ DE RIESGOS '!#REF!),"")</f>
        <v>#ERROR!</v>
      </c>
      <c r="AI44" s="168"/>
      <c r="AJ44" s="190" t="str">
        <f>IF(AND('MATRIZ DE RIESGOS '!$H$21="Muy Baja",'MATRIZ DE RIESGOS '!$L$21="Catastrófico"),CONCATENATE("R",'MATRIZ DE RIESGOS '!$A$21),"")</f>
        <v/>
      </c>
      <c r="AK44" s="168"/>
      <c r="AL44" s="190" t="str">
        <f>IF(AND('MATRIZ DE RIESGOS '!$H$27="Muy Baja",'MATRIZ DE RIESGOS '!$L$27="Catastrófico"),CONCATENATE("R",'MATRIZ DE RIESGOS '!$A$27),"")</f>
        <v/>
      </c>
      <c r="AM44" s="175"/>
      <c r="AN44" s="1"/>
      <c r="AO44" s="1"/>
      <c r="AP44" s="1"/>
      <c r="AQ44" s="1"/>
      <c r="AR44" s="1"/>
      <c r="AS44" s="1"/>
      <c r="AT44" s="1"/>
      <c r="AU44" s="1"/>
      <c r="AV44" s="1"/>
      <c r="AW44" s="1"/>
      <c r="AX44" s="1"/>
      <c r="AY44" s="1"/>
      <c r="AZ44" s="1"/>
      <c r="BA44" s="1"/>
      <c r="BB44" s="1"/>
      <c r="BC44" s="1"/>
      <c r="BD44" s="1"/>
      <c r="BE44" s="1"/>
      <c r="BF44" s="1"/>
      <c r="BG44" s="1"/>
      <c r="BH44" s="1"/>
      <c r="BI44" s="1"/>
    </row>
    <row r="45" ht="15.75" customHeight="1">
      <c r="A45" s="1"/>
      <c r="B45" s="171"/>
      <c r="C45" s="172"/>
      <c r="D45" s="186"/>
      <c r="E45" s="191"/>
      <c r="F45" s="192"/>
      <c r="G45" s="192"/>
      <c r="H45" s="192"/>
      <c r="I45" s="193"/>
      <c r="J45" s="191"/>
      <c r="K45" s="194"/>
      <c r="L45" s="195"/>
      <c r="M45" s="194"/>
      <c r="N45" s="195"/>
      <c r="O45" s="193"/>
      <c r="P45" s="191"/>
      <c r="Q45" s="194"/>
      <c r="R45" s="195"/>
      <c r="S45" s="194"/>
      <c r="T45" s="195"/>
      <c r="U45" s="193"/>
      <c r="V45" s="191"/>
      <c r="W45" s="194"/>
      <c r="X45" s="195"/>
      <c r="Y45" s="194"/>
      <c r="Z45" s="195"/>
      <c r="AA45" s="193"/>
      <c r="AB45" s="191"/>
      <c r="AC45" s="194"/>
      <c r="AD45" s="195"/>
      <c r="AE45" s="194"/>
      <c r="AF45" s="195"/>
      <c r="AG45" s="193"/>
      <c r="AH45" s="191"/>
      <c r="AI45" s="194"/>
      <c r="AJ45" s="195"/>
      <c r="AK45" s="194"/>
      <c r="AL45" s="195"/>
      <c r="AM45" s="193"/>
      <c r="AN45" s="1"/>
      <c r="AO45" s="1"/>
      <c r="AP45" s="1"/>
      <c r="AQ45" s="1"/>
      <c r="AR45" s="1"/>
      <c r="AS45" s="1"/>
      <c r="AT45" s="1"/>
      <c r="AU45" s="1"/>
      <c r="AV45" s="1"/>
      <c r="AW45" s="1"/>
      <c r="AX45" s="1"/>
      <c r="AY45" s="1"/>
      <c r="AZ45" s="1"/>
      <c r="BA45" s="1"/>
      <c r="BB45" s="1"/>
      <c r="BC45" s="1"/>
      <c r="BD45" s="1"/>
      <c r="BE45" s="1"/>
      <c r="BF45" s="1"/>
      <c r="BG45" s="1"/>
      <c r="BH45" s="1"/>
      <c r="BI45" s="1"/>
    </row>
    <row r="46" ht="15.75" customHeight="1">
      <c r="A46" s="1"/>
      <c r="B46" s="1"/>
      <c r="C46" s="1"/>
      <c r="D46" s="1"/>
      <c r="E46" s="1"/>
      <c r="F46" s="1"/>
      <c r="G46" s="1"/>
      <c r="H46" s="1"/>
      <c r="I46" s="1"/>
      <c r="J46" s="176" t="s">
        <v>136</v>
      </c>
      <c r="K46" s="177"/>
      <c r="L46" s="177"/>
      <c r="M46" s="177"/>
      <c r="N46" s="177"/>
      <c r="O46" s="178"/>
      <c r="P46" s="176" t="s">
        <v>137</v>
      </c>
      <c r="Q46" s="177"/>
      <c r="R46" s="177"/>
      <c r="S46" s="177"/>
      <c r="T46" s="177"/>
      <c r="U46" s="178"/>
      <c r="V46" s="176" t="s">
        <v>138</v>
      </c>
      <c r="W46" s="177"/>
      <c r="X46" s="177"/>
      <c r="Y46" s="177"/>
      <c r="Z46" s="177"/>
      <c r="AA46" s="178"/>
      <c r="AB46" s="176" t="s">
        <v>139</v>
      </c>
      <c r="AC46" s="177"/>
      <c r="AD46" s="177"/>
      <c r="AE46" s="177"/>
      <c r="AF46" s="177"/>
      <c r="AG46" s="178"/>
      <c r="AH46" s="176" t="s">
        <v>140</v>
      </c>
      <c r="AI46" s="177"/>
      <c r="AJ46" s="177"/>
      <c r="AK46" s="177"/>
      <c r="AL46" s="177"/>
      <c r="AM46" s="178"/>
      <c r="AN46" s="1"/>
      <c r="AO46" s="1"/>
      <c r="AP46" s="1"/>
      <c r="AQ46" s="1"/>
      <c r="AR46" s="1"/>
      <c r="AS46" s="1"/>
      <c r="AT46" s="1"/>
      <c r="AU46" s="1"/>
      <c r="AV46" s="1"/>
      <c r="AW46" s="1"/>
      <c r="AX46" s="1"/>
      <c r="AY46" s="1"/>
      <c r="AZ46" s="1"/>
      <c r="BA46" s="1"/>
      <c r="BB46" s="1"/>
      <c r="BC46" s="1"/>
      <c r="BD46" s="1"/>
      <c r="BE46" s="1"/>
      <c r="BF46" s="1"/>
      <c r="BG46" s="1"/>
      <c r="BH46" s="1"/>
      <c r="BI46" s="1"/>
    </row>
    <row r="47" ht="15.75" customHeight="1">
      <c r="A47" s="1"/>
      <c r="B47" s="1"/>
      <c r="C47" s="1"/>
      <c r="D47" s="1"/>
      <c r="E47" s="1"/>
      <c r="F47" s="1"/>
      <c r="G47" s="1"/>
      <c r="H47" s="1"/>
      <c r="I47" s="1"/>
      <c r="J47" s="21"/>
      <c r="O47" s="9"/>
      <c r="P47" s="21"/>
      <c r="U47" s="9"/>
      <c r="V47" s="21"/>
      <c r="AA47" s="9"/>
      <c r="AB47" s="21"/>
      <c r="AG47" s="9"/>
      <c r="AH47" s="21"/>
      <c r="AM47" s="9"/>
      <c r="AN47" s="1"/>
      <c r="AO47" s="1"/>
      <c r="AP47" s="1"/>
      <c r="AQ47" s="1"/>
      <c r="AR47" s="1"/>
      <c r="AS47" s="1"/>
      <c r="AT47" s="1"/>
      <c r="AU47" s="1"/>
      <c r="AV47" s="1"/>
      <c r="AW47" s="1"/>
      <c r="AX47" s="1"/>
      <c r="AY47" s="1"/>
      <c r="AZ47" s="1"/>
      <c r="BA47" s="1"/>
      <c r="BB47" s="1"/>
      <c r="BC47" s="1"/>
      <c r="BD47" s="1"/>
      <c r="BE47" s="1"/>
      <c r="BF47" s="1"/>
      <c r="BG47" s="1"/>
      <c r="BH47" s="1"/>
      <c r="BI47" s="1"/>
    </row>
    <row r="48" ht="15.75" customHeight="1">
      <c r="A48" s="1"/>
      <c r="B48" s="1"/>
      <c r="C48" s="1"/>
      <c r="D48" s="1"/>
      <c r="E48" s="1"/>
      <c r="F48" s="1"/>
      <c r="G48" s="1"/>
      <c r="H48" s="1"/>
      <c r="I48" s="1"/>
      <c r="J48" s="21"/>
      <c r="O48" s="9"/>
      <c r="P48" s="21"/>
      <c r="U48" s="9"/>
      <c r="V48" s="21"/>
      <c r="AA48" s="9"/>
      <c r="AB48" s="21"/>
      <c r="AG48" s="9"/>
      <c r="AH48" s="21"/>
      <c r="AM48" s="9"/>
      <c r="AN48" s="1"/>
      <c r="AO48" s="1"/>
      <c r="AP48" s="1"/>
      <c r="AQ48" s="1"/>
      <c r="AR48" s="1"/>
      <c r="AS48" s="1"/>
      <c r="AT48" s="1"/>
      <c r="AU48" s="1"/>
      <c r="AV48" s="1"/>
      <c r="AW48" s="1"/>
      <c r="AX48" s="1"/>
      <c r="AY48" s="1"/>
      <c r="AZ48" s="1"/>
      <c r="BA48" s="1"/>
      <c r="BB48" s="1"/>
      <c r="BC48" s="1"/>
      <c r="BD48" s="1"/>
      <c r="BE48" s="1"/>
      <c r="BF48" s="1"/>
      <c r="BG48" s="1"/>
      <c r="BH48" s="1"/>
      <c r="BI48" s="1"/>
    </row>
    <row r="49" ht="15.75" customHeight="1">
      <c r="A49" s="1"/>
      <c r="B49" s="1"/>
      <c r="C49" s="1"/>
      <c r="D49" s="1"/>
      <c r="E49" s="1"/>
      <c r="F49" s="1"/>
      <c r="G49" s="1"/>
      <c r="H49" s="1"/>
      <c r="I49" s="1"/>
      <c r="J49" s="21"/>
      <c r="O49" s="9"/>
      <c r="P49" s="21"/>
      <c r="U49" s="9"/>
      <c r="V49" s="21"/>
      <c r="AA49" s="9"/>
      <c r="AB49" s="21"/>
      <c r="AG49" s="9"/>
      <c r="AH49" s="21"/>
      <c r="AM49" s="9"/>
      <c r="AN49" s="1"/>
      <c r="AO49" s="1"/>
      <c r="AP49" s="1"/>
      <c r="AQ49" s="1"/>
      <c r="AR49" s="1"/>
      <c r="AS49" s="1"/>
      <c r="AT49" s="1"/>
      <c r="AU49" s="1"/>
      <c r="AV49" s="1"/>
      <c r="AW49" s="1"/>
      <c r="AX49" s="1"/>
      <c r="AY49" s="1"/>
      <c r="AZ49" s="1"/>
      <c r="BA49" s="1"/>
      <c r="BB49" s="1"/>
      <c r="BC49" s="1"/>
      <c r="BD49" s="1"/>
      <c r="BE49" s="1"/>
      <c r="BF49" s="1"/>
      <c r="BG49" s="1"/>
      <c r="BH49" s="1"/>
      <c r="BI49" s="1"/>
    </row>
    <row r="50" ht="15.75" customHeight="1">
      <c r="A50" s="1"/>
      <c r="B50" s="1"/>
      <c r="C50" s="1"/>
      <c r="D50" s="1"/>
      <c r="E50" s="1"/>
      <c r="F50" s="1"/>
      <c r="G50" s="1"/>
      <c r="H50" s="1"/>
      <c r="I50" s="1"/>
      <c r="J50" s="21"/>
      <c r="O50" s="9"/>
      <c r="P50" s="21"/>
      <c r="U50" s="9"/>
      <c r="V50" s="21"/>
      <c r="AA50" s="9"/>
      <c r="AB50" s="21"/>
      <c r="AG50" s="9"/>
      <c r="AH50" s="21"/>
      <c r="AM50" s="9"/>
      <c r="AN50" s="1"/>
      <c r="AO50" s="1"/>
      <c r="AP50" s="1"/>
      <c r="AQ50" s="1"/>
      <c r="AR50" s="1"/>
      <c r="AS50" s="1"/>
      <c r="AT50" s="1"/>
      <c r="AU50" s="1"/>
      <c r="AV50" s="1"/>
      <c r="AW50" s="1"/>
      <c r="AX50" s="1"/>
      <c r="AY50" s="1"/>
      <c r="AZ50" s="1"/>
      <c r="BA50" s="1"/>
      <c r="BB50" s="1"/>
      <c r="BC50" s="1"/>
      <c r="BD50" s="1"/>
      <c r="BE50" s="1"/>
      <c r="BF50" s="1"/>
      <c r="BG50" s="1"/>
      <c r="BH50" s="1"/>
      <c r="BI50" s="1"/>
    </row>
    <row r="51" ht="15.75" customHeight="1">
      <c r="A51" s="1"/>
      <c r="B51" s="1"/>
      <c r="C51" s="1"/>
      <c r="D51" s="1"/>
      <c r="E51" s="1"/>
      <c r="F51" s="1"/>
      <c r="G51" s="1"/>
      <c r="H51" s="1"/>
      <c r="I51" s="1"/>
      <c r="J51" s="191"/>
      <c r="K51" s="192"/>
      <c r="L51" s="192"/>
      <c r="M51" s="192"/>
      <c r="N51" s="192"/>
      <c r="O51" s="193"/>
      <c r="P51" s="191"/>
      <c r="Q51" s="192"/>
      <c r="R51" s="192"/>
      <c r="S51" s="192"/>
      <c r="T51" s="192"/>
      <c r="U51" s="193"/>
      <c r="V51" s="191"/>
      <c r="W51" s="192"/>
      <c r="X51" s="192"/>
      <c r="Y51" s="192"/>
      <c r="Z51" s="192"/>
      <c r="AA51" s="193"/>
      <c r="AB51" s="191"/>
      <c r="AC51" s="192"/>
      <c r="AD51" s="192"/>
      <c r="AE51" s="192"/>
      <c r="AF51" s="192"/>
      <c r="AG51" s="193"/>
      <c r="AH51" s="191"/>
      <c r="AI51" s="192"/>
      <c r="AJ51" s="192"/>
      <c r="AK51" s="192"/>
      <c r="AL51" s="192"/>
      <c r="AM51" s="193"/>
      <c r="AN51" s="1"/>
      <c r="AO51" s="1"/>
      <c r="AP51" s="1"/>
      <c r="AQ51" s="1"/>
      <c r="AR51" s="1"/>
      <c r="AS51" s="1"/>
      <c r="AT51" s="1"/>
      <c r="AU51" s="1"/>
      <c r="AV51" s="1"/>
      <c r="AW51" s="1"/>
      <c r="AX51" s="1"/>
      <c r="AY51" s="1"/>
      <c r="AZ51" s="1"/>
      <c r="BA51" s="1"/>
      <c r="BB51" s="1"/>
      <c r="BC51" s="1"/>
      <c r="BD51" s="1"/>
      <c r="BE51" s="1"/>
      <c r="BF51" s="1"/>
      <c r="BG51" s="1"/>
      <c r="BH51" s="1"/>
      <c r="BI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row>
    <row r="53" ht="15.0" customHeight="1">
      <c r="A53" s="1"/>
      <c r="B53" s="207"/>
      <c r="C53" s="207"/>
      <c r="D53" s="207"/>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c r="AG53" s="207"/>
      <c r="AH53" s="207"/>
      <c r="AI53" s="207"/>
      <c r="AJ53" s="207"/>
      <c r="AK53" s="207"/>
      <c r="AL53" s="207"/>
      <c r="AM53" s="207"/>
      <c r="AN53" s="207"/>
      <c r="AO53" s="207"/>
      <c r="AP53" s="207"/>
      <c r="AQ53" s="207"/>
      <c r="AR53" s="207"/>
      <c r="AS53" s="207"/>
      <c r="AT53" s="207"/>
      <c r="AU53" s="1"/>
      <c r="AV53" s="1"/>
      <c r="AW53" s="1"/>
      <c r="AX53" s="1"/>
      <c r="AY53" s="1"/>
      <c r="AZ53" s="1"/>
      <c r="BA53" s="1"/>
      <c r="BB53" s="1"/>
      <c r="BC53" s="1"/>
      <c r="BD53" s="1"/>
      <c r="BE53" s="1"/>
      <c r="BF53" s="1"/>
      <c r="BG53" s="1"/>
      <c r="BH53" s="1"/>
      <c r="BI53" s="1"/>
    </row>
    <row r="54" ht="15.0" customHeight="1">
      <c r="A54" s="1"/>
      <c r="B54" s="207"/>
      <c r="C54" s="207"/>
      <c r="D54" s="207"/>
      <c r="E54" s="207"/>
      <c r="F54" s="207"/>
      <c r="G54" s="207"/>
      <c r="H54" s="207"/>
      <c r="I54" s="207"/>
      <c r="J54" s="207"/>
      <c r="K54" s="207"/>
      <c r="L54" s="207"/>
      <c r="M54" s="207"/>
      <c r="N54" s="207"/>
      <c r="O54" s="207"/>
      <c r="P54" s="207"/>
      <c r="Q54" s="207"/>
      <c r="R54" s="207"/>
      <c r="S54" s="207"/>
      <c r="T54" s="207"/>
      <c r="U54" s="207"/>
      <c r="V54" s="207"/>
      <c r="W54" s="207"/>
      <c r="X54" s="207"/>
      <c r="Y54" s="207"/>
      <c r="Z54" s="207"/>
      <c r="AA54" s="207"/>
      <c r="AB54" s="207"/>
      <c r="AC54" s="207"/>
      <c r="AD54" s="207"/>
      <c r="AE54" s="207"/>
      <c r="AF54" s="207"/>
      <c r="AG54" s="207"/>
      <c r="AH54" s="207"/>
      <c r="AI54" s="207"/>
      <c r="AJ54" s="207"/>
      <c r="AK54" s="207"/>
      <c r="AL54" s="207"/>
      <c r="AM54" s="207"/>
      <c r="AN54" s="207"/>
      <c r="AO54" s="207"/>
      <c r="AP54" s="207"/>
      <c r="AQ54" s="207"/>
      <c r="AR54" s="207"/>
      <c r="AS54" s="207"/>
      <c r="AT54" s="207"/>
      <c r="AU54" s="1"/>
      <c r="AV54" s="1"/>
      <c r="AW54" s="1"/>
      <c r="AX54" s="1"/>
      <c r="AY54" s="1"/>
      <c r="AZ54" s="1"/>
      <c r="BA54" s="1"/>
      <c r="BB54" s="1"/>
      <c r="BC54" s="1"/>
      <c r="BD54" s="1"/>
      <c r="BE54" s="1"/>
      <c r="BF54" s="1"/>
      <c r="BG54" s="1"/>
      <c r="BH54" s="1"/>
      <c r="BI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row>
    <row r="122" ht="15.75" customHeight="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row>
    <row r="123" ht="15.75" customHeight="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row>
    <row r="124" ht="15.75" customHeight="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row>
    <row r="125" ht="15.75" customHeight="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row>
    <row r="126" ht="15.75" customHeight="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row>
    <row r="127" ht="15.75" customHeight="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row>
    <row r="128" ht="15.75" customHeight="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row>
    <row r="129" ht="15.75" customHeight="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row>
    <row r="130" ht="15.75" customHeight="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row>
    <row r="131" ht="15.75" customHeight="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row>
    <row r="132" ht="15.75" customHeight="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row>
    <row r="133" ht="15.75" customHeight="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row>
    <row r="134" ht="15.75" customHeight="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row>
    <row r="135" ht="15.75" customHeight="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row>
    <row r="136" ht="15.75" customHeight="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row>
    <row r="137" ht="15.75" customHeight="1">
      <c r="B137" s="1"/>
      <c r="C137" s="1"/>
      <c r="D137" s="1"/>
      <c r="E137" s="1"/>
      <c r="F137" s="1"/>
      <c r="G137" s="1"/>
      <c r="H137" s="1"/>
      <c r="I137" s="1"/>
    </row>
    <row r="138" ht="15.75" customHeight="1">
      <c r="B138" s="1"/>
      <c r="C138" s="1"/>
      <c r="D138" s="1"/>
      <c r="E138" s="1"/>
      <c r="F138" s="1"/>
      <c r="G138" s="1"/>
      <c r="H138" s="1"/>
      <c r="I138" s="1"/>
    </row>
    <row r="139" ht="15.75" customHeight="1">
      <c r="B139" s="1"/>
      <c r="C139" s="1"/>
      <c r="D139" s="1"/>
      <c r="E139" s="1"/>
      <c r="F139" s="1"/>
      <c r="G139" s="1"/>
      <c r="H139" s="1"/>
      <c r="I139" s="1"/>
    </row>
    <row r="140" ht="15.75" customHeight="1">
      <c r="B140" s="1"/>
      <c r="C140" s="1"/>
      <c r="D140" s="1"/>
      <c r="E140" s="1"/>
      <c r="F140" s="1"/>
      <c r="G140" s="1"/>
      <c r="H140" s="1"/>
      <c r="I140" s="1"/>
    </row>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17">
    <mergeCell ref="N8:O9"/>
    <mergeCell ref="P8:Q9"/>
    <mergeCell ref="R8:S9"/>
    <mergeCell ref="T8:U9"/>
    <mergeCell ref="V8:W9"/>
    <mergeCell ref="X8:Y9"/>
    <mergeCell ref="Z8:AA9"/>
    <mergeCell ref="AB8:AC9"/>
    <mergeCell ref="AD8:AE9"/>
    <mergeCell ref="AF8:AG9"/>
    <mergeCell ref="AH8:AI9"/>
    <mergeCell ref="AJ8:AK9"/>
    <mergeCell ref="L10:M11"/>
    <mergeCell ref="N10:O11"/>
    <mergeCell ref="P6:Q7"/>
    <mergeCell ref="R6:S7"/>
    <mergeCell ref="P10:Q11"/>
    <mergeCell ref="R10:S11"/>
    <mergeCell ref="T10:U11"/>
    <mergeCell ref="V10:W11"/>
    <mergeCell ref="X10:Y11"/>
    <mergeCell ref="J8:K9"/>
    <mergeCell ref="L8:M9"/>
    <mergeCell ref="J12:K13"/>
    <mergeCell ref="L12:M13"/>
    <mergeCell ref="N12:O13"/>
    <mergeCell ref="P12:Q13"/>
    <mergeCell ref="R12:S13"/>
    <mergeCell ref="J6:K7"/>
    <mergeCell ref="J10:K11"/>
    <mergeCell ref="X12:Y13"/>
    <mergeCell ref="Z12:AA13"/>
    <mergeCell ref="AB12:AC13"/>
    <mergeCell ref="AD12:AE13"/>
    <mergeCell ref="AF12:AG13"/>
    <mergeCell ref="AH12:AI13"/>
    <mergeCell ref="AJ12:AK13"/>
    <mergeCell ref="AL12:AM13"/>
    <mergeCell ref="L14:M15"/>
    <mergeCell ref="N14:O15"/>
    <mergeCell ref="P14:Q15"/>
    <mergeCell ref="R14:S15"/>
    <mergeCell ref="T14:U15"/>
    <mergeCell ref="V14:W15"/>
    <mergeCell ref="X14:Y15"/>
    <mergeCell ref="Z14:AA15"/>
    <mergeCell ref="AB14:AC15"/>
    <mergeCell ref="AD14:AE15"/>
    <mergeCell ref="AF14:AG15"/>
    <mergeCell ref="AH14:AI15"/>
    <mergeCell ref="AJ14:AK15"/>
    <mergeCell ref="AL14:AM15"/>
    <mergeCell ref="L16:M17"/>
    <mergeCell ref="N16:O17"/>
    <mergeCell ref="P16:Q17"/>
    <mergeCell ref="R16:S17"/>
    <mergeCell ref="T18:U19"/>
    <mergeCell ref="V18:W19"/>
    <mergeCell ref="AB36:AC37"/>
    <mergeCell ref="AD36:AE37"/>
    <mergeCell ref="AF36:AG37"/>
    <mergeCell ref="AH36:AI37"/>
    <mergeCell ref="T12:U13"/>
    <mergeCell ref="V12:W13"/>
    <mergeCell ref="T16:U17"/>
    <mergeCell ref="V16:W17"/>
    <mergeCell ref="X16:Y17"/>
    <mergeCell ref="Z16:AA17"/>
    <mergeCell ref="AB16:AC17"/>
    <mergeCell ref="L18:M19"/>
    <mergeCell ref="N18:O19"/>
    <mergeCell ref="P18:Q19"/>
    <mergeCell ref="R18:S19"/>
    <mergeCell ref="X18:Y19"/>
    <mergeCell ref="Z18:AA19"/>
    <mergeCell ref="AB18:AC19"/>
    <mergeCell ref="AD18:AE19"/>
    <mergeCell ref="AF18:AG19"/>
    <mergeCell ref="AH18:AI19"/>
    <mergeCell ref="AJ18:AK19"/>
    <mergeCell ref="AL18:AM19"/>
    <mergeCell ref="L20:M21"/>
    <mergeCell ref="N20:O21"/>
    <mergeCell ref="AJ16:AK17"/>
    <mergeCell ref="AJ20:AK21"/>
    <mergeCell ref="AO30:AT37"/>
    <mergeCell ref="AJ36:AK37"/>
    <mergeCell ref="AL36:AM37"/>
    <mergeCell ref="AJ6:AK7"/>
    <mergeCell ref="AL6:AM7"/>
    <mergeCell ref="AO6:AT13"/>
    <mergeCell ref="AJ10:AK11"/>
    <mergeCell ref="AL10:AM11"/>
    <mergeCell ref="AL16:AM17"/>
    <mergeCell ref="AL20:AM21"/>
    <mergeCell ref="T6:U7"/>
    <mergeCell ref="V6:W7"/>
    <mergeCell ref="T20:U21"/>
    <mergeCell ref="V20:W21"/>
    <mergeCell ref="X20:Y21"/>
    <mergeCell ref="Z20:AA21"/>
    <mergeCell ref="AB20:AC21"/>
    <mergeCell ref="X6:Y7"/>
    <mergeCell ref="Z6:AA7"/>
    <mergeCell ref="AB6:AC7"/>
    <mergeCell ref="AD6:AE7"/>
    <mergeCell ref="AF6:AG7"/>
    <mergeCell ref="AH6:AI7"/>
    <mergeCell ref="Z10:AA11"/>
    <mergeCell ref="AB10:AC11"/>
    <mergeCell ref="AD10:AE11"/>
    <mergeCell ref="AF10:AG11"/>
    <mergeCell ref="AH10:AI11"/>
    <mergeCell ref="AD16:AE17"/>
    <mergeCell ref="AF16:AG17"/>
    <mergeCell ref="AH16:AI17"/>
    <mergeCell ref="AD20:AE21"/>
    <mergeCell ref="AF20:AG21"/>
    <mergeCell ref="AH20:AI21"/>
    <mergeCell ref="AO14:AT21"/>
    <mergeCell ref="AO22:AT29"/>
    <mergeCell ref="AB34:AC35"/>
    <mergeCell ref="AD34:AE35"/>
    <mergeCell ref="AF34:AG35"/>
    <mergeCell ref="AH34:AI35"/>
    <mergeCell ref="AJ34:AK35"/>
    <mergeCell ref="AL34:AM35"/>
    <mergeCell ref="L36:M37"/>
    <mergeCell ref="N36:O37"/>
    <mergeCell ref="P36:Q37"/>
    <mergeCell ref="R36:S37"/>
    <mergeCell ref="T36:U37"/>
    <mergeCell ref="V36:W37"/>
    <mergeCell ref="X36:Y37"/>
    <mergeCell ref="Z36:AA37"/>
    <mergeCell ref="E30:I37"/>
    <mergeCell ref="J30:K31"/>
    <mergeCell ref="J32:K33"/>
    <mergeCell ref="J34:K35"/>
    <mergeCell ref="J36:K37"/>
    <mergeCell ref="L38:M39"/>
    <mergeCell ref="N38:O39"/>
    <mergeCell ref="P38:Q39"/>
    <mergeCell ref="R38:S39"/>
    <mergeCell ref="T38:U39"/>
    <mergeCell ref="V38:W39"/>
    <mergeCell ref="X38:Y39"/>
    <mergeCell ref="Z38:AA39"/>
    <mergeCell ref="AB38:AC39"/>
    <mergeCell ref="AD38:AE39"/>
    <mergeCell ref="AF38:AG39"/>
    <mergeCell ref="AH38:AI39"/>
    <mergeCell ref="AJ38:AK39"/>
    <mergeCell ref="AL38:AM39"/>
    <mergeCell ref="L40:M41"/>
    <mergeCell ref="N40:O41"/>
    <mergeCell ref="P40:Q41"/>
    <mergeCell ref="R40:S41"/>
    <mergeCell ref="T40:U41"/>
    <mergeCell ref="V40:W41"/>
    <mergeCell ref="X40:Y41"/>
    <mergeCell ref="Z40:AA41"/>
    <mergeCell ref="AB40:AC41"/>
    <mergeCell ref="AD40:AE41"/>
    <mergeCell ref="AF40:AG41"/>
    <mergeCell ref="AH40:AI41"/>
    <mergeCell ref="AJ40:AK41"/>
    <mergeCell ref="AL40:AM41"/>
    <mergeCell ref="L42:M43"/>
    <mergeCell ref="N42:O43"/>
    <mergeCell ref="P42:Q43"/>
    <mergeCell ref="R42:S43"/>
    <mergeCell ref="T42:U43"/>
    <mergeCell ref="V42:W43"/>
    <mergeCell ref="X42:Y43"/>
    <mergeCell ref="Z42:AA43"/>
    <mergeCell ref="AB42:AC43"/>
    <mergeCell ref="AD42:AE43"/>
    <mergeCell ref="AF42:AG43"/>
    <mergeCell ref="AH42:AI43"/>
    <mergeCell ref="E38:I45"/>
    <mergeCell ref="J38:K39"/>
    <mergeCell ref="J40:K41"/>
    <mergeCell ref="J42:K43"/>
    <mergeCell ref="J44:K45"/>
    <mergeCell ref="AJ44:AK45"/>
    <mergeCell ref="AL44:AM45"/>
    <mergeCell ref="B2:I4"/>
    <mergeCell ref="J2:AM4"/>
    <mergeCell ref="B6:D45"/>
    <mergeCell ref="E6:I13"/>
    <mergeCell ref="L6:M7"/>
    <mergeCell ref="N6:O7"/>
    <mergeCell ref="AL8:AM9"/>
    <mergeCell ref="AJ42:AK43"/>
    <mergeCell ref="AL42:AM43"/>
    <mergeCell ref="L44:M45"/>
    <mergeCell ref="N44:O45"/>
    <mergeCell ref="J46:O51"/>
    <mergeCell ref="P44:Q45"/>
    <mergeCell ref="R44:S45"/>
    <mergeCell ref="P46:U51"/>
    <mergeCell ref="T44:U45"/>
    <mergeCell ref="V44:W45"/>
    <mergeCell ref="X44:Y45"/>
    <mergeCell ref="Z44:AA45"/>
    <mergeCell ref="V46:AA51"/>
    <mergeCell ref="AB44:AC45"/>
    <mergeCell ref="AD44:AE45"/>
    <mergeCell ref="AB46:AG51"/>
    <mergeCell ref="AH46:AM51"/>
    <mergeCell ref="AF44:AG45"/>
    <mergeCell ref="AH44:AI45"/>
    <mergeCell ref="E14:I21"/>
    <mergeCell ref="J14:K15"/>
    <mergeCell ref="J16:K17"/>
    <mergeCell ref="J18:K19"/>
    <mergeCell ref="J20:K21"/>
    <mergeCell ref="P20:Q21"/>
    <mergeCell ref="R20:S21"/>
    <mergeCell ref="L22:M23"/>
    <mergeCell ref="N22:O23"/>
    <mergeCell ref="P22:Q23"/>
    <mergeCell ref="R22:S23"/>
    <mergeCell ref="T22:U23"/>
    <mergeCell ref="V22:W23"/>
    <mergeCell ref="X22:Y23"/>
    <mergeCell ref="Z22:AA23"/>
    <mergeCell ref="AB22:AC23"/>
    <mergeCell ref="AD22:AE23"/>
    <mergeCell ref="AF22:AG23"/>
    <mergeCell ref="AH22:AI23"/>
    <mergeCell ref="AJ22:AK23"/>
    <mergeCell ref="AL22:AM23"/>
    <mergeCell ref="L24:M25"/>
    <mergeCell ref="N24:O25"/>
    <mergeCell ref="P24:Q25"/>
    <mergeCell ref="R24:S25"/>
    <mergeCell ref="T24:U25"/>
    <mergeCell ref="V24:W25"/>
    <mergeCell ref="X24:Y25"/>
    <mergeCell ref="Z24:AA25"/>
    <mergeCell ref="AB24:AC25"/>
    <mergeCell ref="AD24:AE25"/>
    <mergeCell ref="AF24:AG25"/>
    <mergeCell ref="AH24:AI25"/>
    <mergeCell ref="AJ24:AK25"/>
    <mergeCell ref="AL24:AM25"/>
    <mergeCell ref="L26:M27"/>
    <mergeCell ref="N26:O27"/>
    <mergeCell ref="P26:Q27"/>
    <mergeCell ref="R26:S27"/>
    <mergeCell ref="T26:U27"/>
    <mergeCell ref="V26:W27"/>
    <mergeCell ref="X26:Y27"/>
    <mergeCell ref="Z26:AA27"/>
    <mergeCell ref="AB26:AC27"/>
    <mergeCell ref="AD26:AE27"/>
    <mergeCell ref="AF26:AG27"/>
    <mergeCell ref="AH26:AI27"/>
    <mergeCell ref="AJ26:AK27"/>
    <mergeCell ref="AL26:AM27"/>
    <mergeCell ref="L28:M29"/>
    <mergeCell ref="N28:O29"/>
    <mergeCell ref="P28:Q29"/>
    <mergeCell ref="R28:S29"/>
    <mergeCell ref="T28:U29"/>
    <mergeCell ref="V28:W29"/>
    <mergeCell ref="X28:Y29"/>
    <mergeCell ref="Z28:AA29"/>
    <mergeCell ref="AB28:AC29"/>
    <mergeCell ref="AD28:AE29"/>
    <mergeCell ref="E22:I29"/>
    <mergeCell ref="J22:K23"/>
    <mergeCell ref="J24:K25"/>
    <mergeCell ref="J26:K27"/>
    <mergeCell ref="J28:K29"/>
    <mergeCell ref="AF28:AG29"/>
    <mergeCell ref="AH28:AI29"/>
    <mergeCell ref="AJ28:AK29"/>
    <mergeCell ref="AL28:AM29"/>
    <mergeCell ref="L30:M31"/>
    <mergeCell ref="N30:O31"/>
    <mergeCell ref="P30:Q31"/>
    <mergeCell ref="R30:S31"/>
    <mergeCell ref="T30:U31"/>
    <mergeCell ref="V30:W31"/>
    <mergeCell ref="X30:Y31"/>
    <mergeCell ref="Z30:AA31"/>
    <mergeCell ref="AB30:AC31"/>
    <mergeCell ref="AD30:AE31"/>
    <mergeCell ref="AF30:AG31"/>
    <mergeCell ref="AH30:AI31"/>
    <mergeCell ref="AJ30:AK31"/>
    <mergeCell ref="AL30:AM31"/>
    <mergeCell ref="L32:M33"/>
    <mergeCell ref="N32:O33"/>
    <mergeCell ref="P32:Q33"/>
    <mergeCell ref="R32:S33"/>
    <mergeCell ref="T32:U33"/>
    <mergeCell ref="V32:W33"/>
    <mergeCell ref="X32:Y33"/>
    <mergeCell ref="Z32:AA33"/>
    <mergeCell ref="AB32:AC33"/>
    <mergeCell ref="AD32:AE33"/>
    <mergeCell ref="AF32:AG33"/>
    <mergeCell ref="AH32:AI33"/>
    <mergeCell ref="AJ32:AK33"/>
    <mergeCell ref="AL32:AM33"/>
    <mergeCell ref="L34:M35"/>
    <mergeCell ref="N34:O35"/>
    <mergeCell ref="P34:Q35"/>
    <mergeCell ref="R34:S35"/>
    <mergeCell ref="T34:U35"/>
    <mergeCell ref="V34:W35"/>
    <mergeCell ref="X34:Y35"/>
    <mergeCell ref="Z34:AA35"/>
  </mergeCells>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9.29"/>
    <col customWidth="1" min="2" max="15" width="5.0"/>
    <col customWidth="1" min="16" max="16" width="8.86"/>
    <col customWidth="1" min="17" max="17" width="7.86"/>
    <col customWidth="1" min="18" max="18" width="10.71"/>
    <col customWidth="1" min="19" max="19" width="10.14"/>
    <col customWidth="1" min="20" max="20" width="10.29"/>
    <col customWidth="1" min="21" max="22" width="10.71"/>
    <col customWidth="1" min="23" max="23" width="11.71"/>
    <col customWidth="1" min="24" max="24" width="12.71"/>
    <col customWidth="1" min="25" max="25" width="10.71"/>
    <col customWidth="1" min="26" max="26" width="9.71"/>
    <col customWidth="1" min="27" max="27" width="9.29"/>
    <col customWidth="1" min="28" max="28" width="5.0"/>
    <col customWidth="1" min="29" max="29" width="6.43"/>
    <col customWidth="1" min="30" max="33" width="5.0"/>
    <col customWidth="1" min="34" max="34" width="7.43"/>
    <col customWidth="1" min="35" max="39" width="5.0"/>
    <col customWidth="1" min="40" max="40" width="9.29"/>
    <col customWidth="1" min="41" max="46" width="5.0"/>
    <col customWidth="1" min="47" max="61" width="9.29"/>
  </cols>
  <sheetData>
    <row r="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row>
    <row r="2" ht="18.0" customHeight="1">
      <c r="A2" s="1"/>
      <c r="B2" s="208" t="s">
        <v>141</v>
      </c>
      <c r="J2" s="166" t="s">
        <v>15</v>
      </c>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c r="AM2" s="168"/>
      <c r="AN2" s="1"/>
      <c r="AO2" s="1"/>
      <c r="AP2" s="1"/>
      <c r="AQ2" s="1"/>
      <c r="AR2" s="1"/>
      <c r="AS2" s="1"/>
      <c r="AT2" s="1"/>
      <c r="AU2" s="1"/>
      <c r="AV2" s="1"/>
      <c r="AW2" s="1"/>
      <c r="AX2" s="1"/>
      <c r="AY2" s="1"/>
      <c r="AZ2" s="1"/>
      <c r="BA2" s="1"/>
      <c r="BB2" s="1"/>
      <c r="BC2" s="1"/>
      <c r="BD2" s="1"/>
      <c r="BE2" s="1"/>
      <c r="BF2" s="1"/>
      <c r="BG2" s="1"/>
      <c r="BH2" s="1"/>
      <c r="BI2" s="1"/>
    </row>
    <row r="3" ht="18.75" customHeight="1">
      <c r="A3" s="1"/>
      <c r="J3" s="169"/>
      <c r="AM3" s="170"/>
      <c r="AN3" s="1"/>
      <c r="AO3" s="1"/>
      <c r="AP3" s="1"/>
      <c r="AQ3" s="1"/>
      <c r="AR3" s="1"/>
      <c r="AS3" s="1"/>
      <c r="AT3" s="1"/>
      <c r="AU3" s="1"/>
      <c r="AV3" s="1"/>
      <c r="AW3" s="1"/>
      <c r="AX3" s="1"/>
      <c r="AY3" s="1"/>
      <c r="AZ3" s="1"/>
      <c r="BA3" s="1"/>
      <c r="BB3" s="1"/>
      <c r="BC3" s="1"/>
      <c r="BD3" s="1"/>
      <c r="BE3" s="1"/>
      <c r="BF3" s="1"/>
      <c r="BG3" s="1"/>
      <c r="BH3" s="1"/>
      <c r="BI3" s="1"/>
    </row>
    <row r="4" ht="15.0" customHeight="1">
      <c r="A4" s="1"/>
      <c r="J4" s="171"/>
      <c r="K4" s="172"/>
      <c r="L4" s="172"/>
      <c r="M4" s="172"/>
      <c r="N4" s="172"/>
      <c r="O4" s="172"/>
      <c r="P4" s="172"/>
      <c r="Q4" s="172"/>
      <c r="R4" s="172"/>
      <c r="S4" s="172"/>
      <c r="T4" s="172"/>
      <c r="U4" s="172"/>
      <c r="V4" s="172"/>
      <c r="W4" s="172"/>
      <c r="X4" s="172"/>
      <c r="Y4" s="172"/>
      <c r="Z4" s="172"/>
      <c r="AA4" s="172"/>
      <c r="AB4" s="172"/>
      <c r="AC4" s="172"/>
      <c r="AD4" s="172"/>
      <c r="AE4" s="172"/>
      <c r="AF4" s="172"/>
      <c r="AG4" s="172"/>
      <c r="AH4" s="172"/>
      <c r="AI4" s="172"/>
      <c r="AJ4" s="172"/>
      <c r="AK4" s="172"/>
      <c r="AL4" s="172"/>
      <c r="AM4" s="173"/>
      <c r="AN4" s="1"/>
      <c r="AO4" s="1"/>
      <c r="AP4" s="1"/>
      <c r="AQ4" s="1"/>
      <c r="AR4" s="1"/>
      <c r="AS4" s="1"/>
      <c r="AT4" s="1"/>
      <c r="AU4" s="1"/>
      <c r="AV4" s="1"/>
      <c r="AW4" s="1"/>
      <c r="AX4" s="1"/>
      <c r="AY4" s="1"/>
      <c r="AZ4" s="1"/>
      <c r="BA4" s="1"/>
      <c r="BB4" s="1"/>
      <c r="BC4" s="1"/>
      <c r="BD4" s="1"/>
      <c r="BE4" s="1"/>
      <c r="BF4" s="1"/>
      <c r="BG4" s="1"/>
      <c r="BH4" s="1"/>
      <c r="BI4" s="1"/>
    </row>
    <row r="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row>
    <row r="6" ht="15.0" customHeight="1">
      <c r="A6" s="1"/>
      <c r="B6" s="174" t="s">
        <v>126</v>
      </c>
      <c r="C6" s="167"/>
      <c r="D6" s="175"/>
      <c r="E6" s="209" t="s">
        <v>127</v>
      </c>
      <c r="F6" s="177"/>
      <c r="G6" s="177"/>
      <c r="H6" s="177"/>
      <c r="I6" s="178"/>
      <c r="J6" s="210" t="str">
        <f>IF(AND('MATRIZ DE RIESGOS '!$Y$9="Muy Alta",'MATRIZ DE RIESGOS '!$AA$9="Leve"),CONCATENATE("R1C",'MATRIZ DE RIESGOS '!$O$9),"")</f>
        <v/>
      </c>
      <c r="K6" s="211" t="str">
        <f>IF(AND('MATRIZ DE RIESGOS '!$Y$10="Muy Alta",'MATRIZ DE RIESGOS '!$AA$10="Leve"),CONCATENATE("R1C",'MATRIZ DE RIESGOS '!$O$10),"")</f>
        <v/>
      </c>
      <c r="L6" s="211" t="str">
        <f>IF(AND('MATRIZ DE RIESGOS '!$Y$11="Muy Alta",'MATRIZ DE RIESGOS '!$AA$11="Leve"),CONCATENATE("R1C",'MATRIZ DE RIESGOS '!$O$11),"")</f>
        <v/>
      </c>
      <c r="M6" s="211" t="str">
        <f>IF(AND('MATRIZ DE RIESGOS '!$Y$12="Muy Alta",'MATRIZ DE RIESGOS '!$AA$12="Leve"),CONCATENATE("R1C",'MATRIZ DE RIESGOS '!$O$12),"")</f>
        <v/>
      </c>
      <c r="N6" s="211" t="str">
        <f>IF(AND('MATRIZ DE RIESGOS '!$Y$13="Muy Alta",'MATRIZ DE RIESGOS '!$AA$13="Leve"),CONCATENATE("R1C",'MATRIZ DE RIESGOS '!$O$13),"")</f>
        <v/>
      </c>
      <c r="O6" s="212" t="str">
        <f>IF(AND('MATRIZ DE RIESGOS '!$Y$14="Muy Alta",'MATRIZ DE RIESGOS '!$AA$14="Leve"),CONCATENATE("R1C",'MATRIZ DE RIESGOS '!$O$14),"")</f>
        <v/>
      </c>
      <c r="P6" s="210" t="str">
        <f>IF(AND('MATRIZ DE RIESGOS '!$Y$9="Muy Alta",'MATRIZ DE RIESGOS '!$AA$9="Menor"),CONCATENATE("R1C",'MATRIZ DE RIESGOS '!$O$9),"")</f>
        <v/>
      </c>
      <c r="Q6" s="211" t="str">
        <f>IF(AND('MATRIZ DE RIESGOS '!$Y$10="Muy Alta",'MATRIZ DE RIESGOS '!$AA$10="Menor"),CONCATENATE("R1C",'MATRIZ DE RIESGOS '!$O$10),"")</f>
        <v/>
      </c>
      <c r="R6" s="211" t="str">
        <f>IF(AND('MATRIZ DE RIESGOS '!$Y$11="Muy Alta",'MATRIZ DE RIESGOS '!$AA$11="Menor"),CONCATENATE("R1C",'MATRIZ DE RIESGOS '!$O$11),"")</f>
        <v/>
      </c>
      <c r="S6" s="211" t="str">
        <f>IF(AND('MATRIZ DE RIESGOS '!$Y$12="Muy Alta",'MATRIZ DE RIESGOS '!$AA$12="Menor"),CONCATENATE("R1C",'MATRIZ DE RIESGOS '!$O$12),"")</f>
        <v/>
      </c>
      <c r="T6" s="211" t="str">
        <f>IF(AND('MATRIZ DE RIESGOS '!$Y$13="Muy Alta",'MATRIZ DE RIESGOS '!$AA$13="Menor"),CONCATENATE("R1C",'MATRIZ DE RIESGOS '!$O$13),"")</f>
        <v/>
      </c>
      <c r="U6" s="212" t="str">
        <f>IF(AND('MATRIZ DE RIESGOS '!$Y$14="Muy Alta",'MATRIZ DE RIESGOS '!$AA$14="Menor"),CONCATENATE("R1C",'MATRIZ DE RIESGOS '!$O$14),"")</f>
        <v/>
      </c>
      <c r="V6" s="210" t="str">
        <f>IF(AND('MATRIZ DE RIESGOS '!$Y$9="Muy Alta",'MATRIZ DE RIESGOS '!$AA$9="Moderado"),CONCATENATE("R1C",'MATRIZ DE RIESGOS '!$O$9),"")</f>
        <v/>
      </c>
      <c r="W6" s="211" t="str">
        <f>IF(AND('MATRIZ DE RIESGOS '!$Y$10="Muy Alta",'MATRIZ DE RIESGOS '!$AA$10="Moderado"),CONCATENATE("R1C",'MATRIZ DE RIESGOS '!$O$10),"")</f>
        <v/>
      </c>
      <c r="X6" s="211" t="str">
        <f>IF(AND('MATRIZ DE RIESGOS '!$Y$11="Muy Alta",'MATRIZ DE RIESGOS '!$AA$11="Moderado"),CONCATENATE("R1C",'MATRIZ DE RIESGOS '!$O$11),"")</f>
        <v/>
      </c>
      <c r="Y6" s="211" t="str">
        <f>IF(AND('MATRIZ DE RIESGOS '!$Y$12="Muy Alta",'MATRIZ DE RIESGOS '!$AA$12="Moderado"),CONCATENATE("R1C",'MATRIZ DE RIESGOS '!$O$12),"")</f>
        <v/>
      </c>
      <c r="Z6" s="211" t="str">
        <f>IF(AND('MATRIZ DE RIESGOS '!$Y$13="Muy Alta",'MATRIZ DE RIESGOS '!$AA$13="Moderado"),CONCATENATE("R1C",'MATRIZ DE RIESGOS '!$O$13),"")</f>
        <v/>
      </c>
      <c r="AA6" s="212" t="str">
        <f>IF(AND('MATRIZ DE RIESGOS '!$Y$14="Muy Alta",'MATRIZ DE RIESGOS '!$AA$14="Moderado"),CONCATENATE("R1C",'MATRIZ DE RIESGOS '!$O$14),"")</f>
        <v/>
      </c>
      <c r="AB6" s="210" t="str">
        <f>IF(AND('MATRIZ DE RIESGOS '!$Y$9="Muy Alta",'MATRIZ DE RIESGOS '!$AA$9="Mayor"),CONCATENATE("R1C",'MATRIZ DE RIESGOS '!$O$9),"")</f>
        <v/>
      </c>
      <c r="AC6" s="211" t="str">
        <f>IF(AND('MATRIZ DE RIESGOS '!$Y$10="Muy Alta",'MATRIZ DE RIESGOS '!$AA$10="Mayor"),CONCATENATE("R1C",'MATRIZ DE RIESGOS '!$O$10),"")</f>
        <v/>
      </c>
      <c r="AD6" s="211" t="str">
        <f>IF(AND('MATRIZ DE RIESGOS '!$Y$11="Muy Alta",'MATRIZ DE RIESGOS '!$AA$11="Mayor"),CONCATENATE("R1C",'MATRIZ DE RIESGOS '!$O$11),"")</f>
        <v/>
      </c>
      <c r="AE6" s="211" t="str">
        <f>IF(AND('MATRIZ DE RIESGOS '!$Y$12="Muy Alta",'MATRIZ DE RIESGOS '!$AA$12="Mayor"),CONCATENATE("R1C",'MATRIZ DE RIESGOS '!$O$12),"")</f>
        <v/>
      </c>
      <c r="AF6" s="211" t="str">
        <f>IF(AND('MATRIZ DE RIESGOS '!$Y$13="Muy Alta",'MATRIZ DE RIESGOS '!$AA$13="Mayor"),CONCATENATE("R1C",'MATRIZ DE RIESGOS '!$O$13),"")</f>
        <v/>
      </c>
      <c r="AG6" s="212" t="str">
        <f>IF(AND('MATRIZ DE RIESGOS '!$Y$14="Muy Alta",'MATRIZ DE RIESGOS '!$AA$14="Mayor"),CONCATENATE("R1C",'MATRIZ DE RIESGOS '!$O$14),"")</f>
        <v/>
      </c>
      <c r="AH6" s="213" t="str">
        <f>IF(AND('MATRIZ DE RIESGOS '!$Y$9="Muy Alta",'MATRIZ DE RIESGOS '!$AA$9="Catastrófico"),CONCATENATE("R1C",'MATRIZ DE RIESGOS '!$O$9),"")</f>
        <v/>
      </c>
      <c r="AI6" s="214" t="str">
        <f>IF(AND('MATRIZ DE RIESGOS '!$Y$10="Muy Alta",'MATRIZ DE RIESGOS '!$AA$10="Catastrófico"),CONCATENATE("R1C",'MATRIZ DE RIESGOS '!$O$10),"")</f>
        <v/>
      </c>
      <c r="AJ6" s="214" t="str">
        <f>IF(AND('MATRIZ DE RIESGOS '!$Y$11="Muy Alta",'MATRIZ DE RIESGOS '!$AA$11="Catastrófico"),CONCATENATE("R1C",'MATRIZ DE RIESGOS '!$O$11),"")</f>
        <v/>
      </c>
      <c r="AK6" s="214" t="str">
        <f>IF(AND('MATRIZ DE RIESGOS '!$Y$12="Muy Alta",'MATRIZ DE RIESGOS '!$AA$12="Catastrófico"),CONCATENATE("R1C",'MATRIZ DE RIESGOS '!$O$12),"")</f>
        <v/>
      </c>
      <c r="AL6" s="214" t="str">
        <f>IF(AND('MATRIZ DE RIESGOS '!$Y$13="Muy Alta",'MATRIZ DE RIESGOS '!$AA$13="Catastrófico"),CONCATENATE("R1C",'MATRIZ DE RIESGOS '!$O$13),"")</f>
        <v/>
      </c>
      <c r="AM6" s="215" t="str">
        <f>IF(AND('MATRIZ DE RIESGOS '!$Y$14="Muy Alta",'MATRIZ DE RIESGOS '!$AA$14="Catastrófico"),CONCATENATE("R1C",'MATRIZ DE RIESGOS '!$O$14),"")</f>
        <v/>
      </c>
      <c r="AN6" s="1"/>
      <c r="AO6" s="216" t="s">
        <v>128</v>
      </c>
      <c r="AP6" s="177"/>
      <c r="AQ6" s="177"/>
      <c r="AR6" s="177"/>
      <c r="AS6" s="177"/>
      <c r="AT6" s="178"/>
      <c r="AU6" s="1"/>
      <c r="AV6" s="1"/>
      <c r="AW6" s="1"/>
      <c r="AX6" s="1"/>
      <c r="AY6" s="1"/>
      <c r="AZ6" s="1"/>
      <c r="BA6" s="1"/>
      <c r="BB6" s="1"/>
      <c r="BC6" s="1"/>
      <c r="BD6" s="1"/>
      <c r="BE6" s="1"/>
      <c r="BF6" s="1"/>
      <c r="BG6" s="1"/>
      <c r="BH6" s="1"/>
      <c r="BI6" s="1"/>
    </row>
    <row r="7" ht="15.0" customHeight="1">
      <c r="A7" s="1"/>
      <c r="B7" s="169"/>
      <c r="D7" s="9"/>
      <c r="E7" s="21"/>
      <c r="I7" s="9"/>
      <c r="J7" s="217" t="str">
        <f>IF(AND('MATRIZ DE RIESGOS '!#REF!="Muy Alta",'MATRIZ DE RIESGOS '!#REF!="Leve"),CONCATENATE("R2C",'MATRIZ DE RIESGOS '!#REF!),"")</f>
        <v>#ERROR!</v>
      </c>
      <c r="K7" s="218" t="str">
        <f>IF(AND('MATRIZ DE RIESGOS '!#REF!="Muy Alta",'MATRIZ DE RIESGOS '!#REF!="Leve"),CONCATENATE("R2C",'MATRIZ DE RIESGOS '!#REF!),"")</f>
        <v>#ERROR!</v>
      </c>
      <c r="L7" s="218" t="str">
        <f>IF(AND('MATRIZ DE RIESGOS '!#REF!="Muy Alta",'MATRIZ DE RIESGOS '!#REF!="Leve"),CONCATENATE("R2C",'MATRIZ DE RIESGOS '!#REF!),"")</f>
        <v>#ERROR!</v>
      </c>
      <c r="M7" s="218" t="str">
        <f>IF(AND('MATRIZ DE RIESGOS '!#REF!="Muy Alta",'MATRIZ DE RIESGOS '!#REF!="Leve"),CONCATENATE("R2C",'MATRIZ DE RIESGOS '!#REF!),"")</f>
        <v>#ERROR!</v>
      </c>
      <c r="N7" s="218" t="str">
        <f>IF(AND('MATRIZ DE RIESGOS '!#REF!="Muy Alta",'MATRIZ DE RIESGOS '!#REF!="Leve"),CONCATENATE("R2C",'MATRIZ DE RIESGOS '!#REF!),"")</f>
        <v>#ERROR!</v>
      </c>
      <c r="O7" s="219" t="str">
        <f>IF(AND('MATRIZ DE RIESGOS '!#REF!="Muy Alta",'MATRIZ DE RIESGOS '!#REF!="Leve"),CONCATENATE("R2C",'MATRIZ DE RIESGOS '!#REF!),"")</f>
        <v>#ERROR!</v>
      </c>
      <c r="P7" s="217" t="str">
        <f>IF(AND('MATRIZ DE RIESGOS '!#REF!="Muy Alta",'MATRIZ DE RIESGOS '!#REF!="Menor"),CONCATENATE("R2C",'MATRIZ DE RIESGOS '!#REF!),"")</f>
        <v>#ERROR!</v>
      </c>
      <c r="Q7" s="218" t="str">
        <f>IF(AND('MATRIZ DE RIESGOS '!#REF!="Muy Alta",'MATRIZ DE RIESGOS '!#REF!="Menor"),CONCATENATE("R2C",'MATRIZ DE RIESGOS '!#REF!),"")</f>
        <v>#ERROR!</v>
      </c>
      <c r="R7" s="218" t="str">
        <f>IF(AND('MATRIZ DE RIESGOS '!#REF!="Muy Alta",'MATRIZ DE RIESGOS '!#REF!="Menor"),CONCATENATE("R2C",'MATRIZ DE RIESGOS '!#REF!),"")</f>
        <v>#ERROR!</v>
      </c>
      <c r="S7" s="218" t="str">
        <f>IF(AND('MATRIZ DE RIESGOS '!#REF!="Muy Alta",'MATRIZ DE RIESGOS '!#REF!="Menor"),CONCATENATE("R2C",'MATRIZ DE RIESGOS '!#REF!),"")</f>
        <v>#ERROR!</v>
      </c>
      <c r="T7" s="218" t="str">
        <f>IF(AND('MATRIZ DE RIESGOS '!#REF!="Muy Alta",'MATRIZ DE RIESGOS '!#REF!="Menor"),CONCATENATE("R2C",'MATRIZ DE RIESGOS '!#REF!),"")</f>
        <v>#ERROR!</v>
      </c>
      <c r="U7" s="219" t="str">
        <f>IF(AND('MATRIZ DE RIESGOS '!#REF!="Muy Alta",'MATRIZ DE RIESGOS '!#REF!="Menor"),CONCATENATE("R2C",'MATRIZ DE RIESGOS '!#REF!),"")</f>
        <v>#ERROR!</v>
      </c>
      <c r="V7" s="217" t="str">
        <f>IF(AND('MATRIZ DE RIESGOS '!#REF!="Muy Alta",'MATRIZ DE RIESGOS '!#REF!="Moderado"),CONCATENATE("R2C",'MATRIZ DE RIESGOS '!#REF!),"")</f>
        <v>#ERROR!</v>
      </c>
      <c r="W7" s="218" t="str">
        <f>IF(AND('MATRIZ DE RIESGOS '!#REF!="Muy Alta",'MATRIZ DE RIESGOS '!#REF!="Moderado"),CONCATENATE("R2C",'MATRIZ DE RIESGOS '!#REF!),"")</f>
        <v>#ERROR!</v>
      </c>
      <c r="X7" s="218" t="str">
        <f>IF(AND('MATRIZ DE RIESGOS '!#REF!="Muy Alta",'MATRIZ DE RIESGOS '!#REF!="Moderado"),CONCATENATE("R2C",'MATRIZ DE RIESGOS '!#REF!),"")</f>
        <v>#ERROR!</v>
      </c>
      <c r="Y7" s="218" t="str">
        <f>IF(AND('MATRIZ DE RIESGOS '!#REF!="Muy Alta",'MATRIZ DE RIESGOS '!#REF!="Moderado"),CONCATENATE("R2C",'MATRIZ DE RIESGOS '!#REF!),"")</f>
        <v>#ERROR!</v>
      </c>
      <c r="Z7" s="218" t="str">
        <f>IF(AND('MATRIZ DE RIESGOS '!#REF!="Muy Alta",'MATRIZ DE RIESGOS '!#REF!="Moderado"),CONCATENATE("R2C",'MATRIZ DE RIESGOS '!#REF!),"")</f>
        <v>#ERROR!</v>
      </c>
      <c r="AA7" s="219" t="str">
        <f>IF(AND('MATRIZ DE RIESGOS '!#REF!="Muy Alta",'MATRIZ DE RIESGOS '!#REF!="Moderado"),CONCATENATE("R2C",'MATRIZ DE RIESGOS '!#REF!),"")</f>
        <v>#ERROR!</v>
      </c>
      <c r="AB7" s="217" t="str">
        <f>IF(AND('MATRIZ DE RIESGOS '!#REF!="Muy Alta",'MATRIZ DE RIESGOS '!#REF!="Mayor"),CONCATENATE("R2C",'MATRIZ DE RIESGOS '!#REF!),"")</f>
        <v>#ERROR!</v>
      </c>
      <c r="AC7" s="218" t="str">
        <f>IF(AND('MATRIZ DE RIESGOS '!#REF!="Muy Alta",'MATRIZ DE RIESGOS '!#REF!="Mayor"),CONCATENATE("R2C",'MATRIZ DE RIESGOS '!#REF!),"")</f>
        <v>#ERROR!</v>
      </c>
      <c r="AD7" s="218" t="str">
        <f>IF(AND('MATRIZ DE RIESGOS '!#REF!="Muy Alta",'MATRIZ DE RIESGOS '!#REF!="Mayor"),CONCATENATE("R2C",'MATRIZ DE RIESGOS '!#REF!),"")</f>
        <v>#ERROR!</v>
      </c>
      <c r="AE7" s="218" t="str">
        <f>IF(AND('MATRIZ DE RIESGOS '!#REF!="Muy Alta",'MATRIZ DE RIESGOS '!#REF!="Mayor"),CONCATENATE("R2C",'MATRIZ DE RIESGOS '!#REF!),"")</f>
        <v>#ERROR!</v>
      </c>
      <c r="AF7" s="218" t="str">
        <f>IF(AND('MATRIZ DE RIESGOS '!#REF!="Muy Alta",'MATRIZ DE RIESGOS '!#REF!="Mayor"),CONCATENATE("R2C",'MATRIZ DE RIESGOS '!#REF!),"")</f>
        <v>#ERROR!</v>
      </c>
      <c r="AG7" s="219" t="str">
        <f>IF(AND('MATRIZ DE RIESGOS '!#REF!="Muy Alta",'MATRIZ DE RIESGOS '!#REF!="Mayor"),CONCATENATE("R2C",'MATRIZ DE RIESGOS '!#REF!),"")</f>
        <v>#ERROR!</v>
      </c>
      <c r="AH7" s="220" t="str">
        <f>IF(AND('MATRIZ DE RIESGOS '!#REF!="Muy Alta",'MATRIZ DE RIESGOS '!#REF!="Catastrófico"),CONCATENATE("R2C",'MATRIZ DE RIESGOS '!#REF!),"")</f>
        <v>#ERROR!</v>
      </c>
      <c r="AI7" s="221" t="str">
        <f>IF(AND('MATRIZ DE RIESGOS '!#REF!="Muy Alta",'MATRIZ DE RIESGOS '!#REF!="Catastrófico"),CONCATENATE("R2C",'MATRIZ DE RIESGOS '!#REF!),"")</f>
        <v>#ERROR!</v>
      </c>
      <c r="AJ7" s="221" t="str">
        <f>IF(AND('MATRIZ DE RIESGOS '!#REF!="Muy Alta",'MATRIZ DE RIESGOS '!#REF!="Catastrófico"),CONCATENATE("R2C",'MATRIZ DE RIESGOS '!#REF!),"")</f>
        <v>#ERROR!</v>
      </c>
      <c r="AK7" s="221" t="str">
        <f>IF(AND('MATRIZ DE RIESGOS '!#REF!="Muy Alta",'MATRIZ DE RIESGOS '!#REF!="Catastrófico"),CONCATENATE("R2C",'MATRIZ DE RIESGOS '!#REF!),"")</f>
        <v>#ERROR!</v>
      </c>
      <c r="AL7" s="221" t="str">
        <f>IF(AND('MATRIZ DE RIESGOS '!#REF!="Muy Alta",'MATRIZ DE RIESGOS '!#REF!="Catastrófico"),CONCATENATE("R2C",'MATRIZ DE RIESGOS '!#REF!),"")</f>
        <v>#ERROR!</v>
      </c>
      <c r="AM7" s="222" t="str">
        <f>IF(AND('MATRIZ DE RIESGOS '!#REF!="Muy Alta",'MATRIZ DE RIESGOS '!#REF!="Catastrófico"),CONCATENATE("R2C",'MATRIZ DE RIESGOS '!#REF!),"")</f>
        <v>#ERROR!</v>
      </c>
      <c r="AN7" s="1"/>
      <c r="AO7" s="21"/>
      <c r="AT7" s="9"/>
      <c r="AU7" s="1"/>
      <c r="AV7" s="1"/>
      <c r="AW7" s="1"/>
      <c r="AX7" s="1"/>
      <c r="AY7" s="1"/>
      <c r="AZ7" s="1"/>
      <c r="BA7" s="1"/>
      <c r="BB7" s="1"/>
      <c r="BC7" s="1"/>
      <c r="BD7" s="1"/>
      <c r="BE7" s="1"/>
      <c r="BF7" s="1"/>
      <c r="BG7" s="1"/>
      <c r="BH7" s="1"/>
      <c r="BI7" s="1"/>
    </row>
    <row r="8" ht="15.0" customHeight="1">
      <c r="A8" s="1"/>
      <c r="B8" s="169"/>
      <c r="D8" s="9"/>
      <c r="E8" s="21"/>
      <c r="I8" s="9"/>
      <c r="J8" s="217" t="str">
        <f>IF(AND('MATRIZ DE RIESGOS '!$Y$15="Muy Alta",'MATRIZ DE RIESGOS '!$AA$15="Leve"),CONCATENATE("R3C",'MATRIZ DE RIESGOS '!$O$15),"")</f>
        <v/>
      </c>
      <c r="K8" s="218" t="str">
        <f>IF(AND('MATRIZ DE RIESGOS '!$Y$16="Muy Alta",'MATRIZ DE RIESGOS '!$AA$16="Leve"),CONCATENATE("R3C",'MATRIZ DE RIESGOS '!$O$16),"")</f>
        <v/>
      </c>
      <c r="L8" s="218" t="str">
        <f>IF(AND('MATRIZ DE RIESGOS '!$Y$17="Muy Alta",'MATRIZ DE RIESGOS '!$AA$17="Leve"),CONCATENATE("R3C",'MATRIZ DE RIESGOS '!$O$17),"")</f>
        <v/>
      </c>
      <c r="M8" s="218" t="str">
        <f>IF(AND('MATRIZ DE RIESGOS '!$Y$18="Muy Alta",'MATRIZ DE RIESGOS '!$AA$18="Leve"),CONCATENATE("R3C",'MATRIZ DE RIESGOS '!$O$18),"")</f>
        <v/>
      </c>
      <c r="N8" s="218" t="str">
        <f>IF(AND('MATRIZ DE RIESGOS '!$Y$19="Muy Alta",'MATRIZ DE RIESGOS '!$AA$19="Leve"),CONCATENATE("R3C",'MATRIZ DE RIESGOS '!$O$19),"")</f>
        <v/>
      </c>
      <c r="O8" s="219" t="str">
        <f>IF(AND('MATRIZ DE RIESGOS '!$Y$20="Muy Alta",'MATRIZ DE RIESGOS '!$AA$20="Leve"),CONCATENATE("R3C",'MATRIZ DE RIESGOS '!$O$20),"")</f>
        <v/>
      </c>
      <c r="P8" s="217" t="str">
        <f>IF(AND('MATRIZ DE RIESGOS '!$Y$15="Muy Alta",'MATRIZ DE RIESGOS '!$AA$15="Menor"),CONCATENATE("R3C",'MATRIZ DE RIESGOS '!$O$15),"")</f>
        <v/>
      </c>
      <c r="Q8" s="218" t="str">
        <f>IF(AND('MATRIZ DE RIESGOS '!$Y$16="Muy Alta",'MATRIZ DE RIESGOS '!$AA$16="Menor"),CONCATENATE("R3C",'MATRIZ DE RIESGOS '!$O$16),"")</f>
        <v/>
      </c>
      <c r="R8" s="218" t="str">
        <f>IF(AND('MATRIZ DE RIESGOS '!$Y$17="Muy Alta",'MATRIZ DE RIESGOS '!$AA$17="Menor"),CONCATENATE("R3C",'MATRIZ DE RIESGOS '!$O$17),"")</f>
        <v/>
      </c>
      <c r="S8" s="218" t="str">
        <f>IF(AND('MATRIZ DE RIESGOS '!$Y$18="Muy Alta",'MATRIZ DE RIESGOS '!$AA$18="Menor"),CONCATENATE("R3C",'MATRIZ DE RIESGOS '!$O$18),"")</f>
        <v/>
      </c>
      <c r="T8" s="218" t="str">
        <f>IF(AND('MATRIZ DE RIESGOS '!$Y$19="Muy Alta",'MATRIZ DE RIESGOS '!$AA$19="Menor"),CONCATENATE("R3C",'MATRIZ DE RIESGOS '!$O$19),"")</f>
        <v/>
      </c>
      <c r="U8" s="219" t="str">
        <f>IF(AND('MATRIZ DE RIESGOS '!$Y$20="Muy Alta",'MATRIZ DE RIESGOS '!$AA$20="Menor"),CONCATENATE("R3C",'MATRIZ DE RIESGOS '!$O$20),"")</f>
        <v/>
      </c>
      <c r="V8" s="217" t="str">
        <f>IF(AND('MATRIZ DE RIESGOS '!$Y$15="Muy Alta",'MATRIZ DE RIESGOS '!$AA$15="Moderado"),CONCATENATE("R3C",'MATRIZ DE RIESGOS '!$O$15),"")</f>
        <v/>
      </c>
      <c r="W8" s="218" t="str">
        <f>IF(AND('MATRIZ DE RIESGOS '!$Y$16="Muy Alta",'MATRIZ DE RIESGOS '!$AA$16="Moderado"),CONCATENATE("R3C",'MATRIZ DE RIESGOS '!$O$16),"")</f>
        <v/>
      </c>
      <c r="X8" s="218" t="str">
        <f>IF(AND('MATRIZ DE RIESGOS '!$Y$17="Muy Alta",'MATRIZ DE RIESGOS '!$AA$17="Moderado"),CONCATENATE("R3C",'MATRIZ DE RIESGOS '!$O$17),"")</f>
        <v/>
      </c>
      <c r="Y8" s="218" t="str">
        <f>IF(AND('MATRIZ DE RIESGOS '!$Y$18="Muy Alta",'MATRIZ DE RIESGOS '!$AA$18="Moderado"),CONCATENATE("R3C",'MATRIZ DE RIESGOS '!$O$18),"")</f>
        <v/>
      </c>
      <c r="Z8" s="218" t="str">
        <f>IF(AND('MATRIZ DE RIESGOS '!$Y$19="Muy Alta",'MATRIZ DE RIESGOS '!$AA$19="Moderado"),CONCATENATE("R3C",'MATRIZ DE RIESGOS '!$O$19),"")</f>
        <v/>
      </c>
      <c r="AA8" s="219" t="str">
        <f>IF(AND('MATRIZ DE RIESGOS '!$Y$20="Muy Alta",'MATRIZ DE RIESGOS '!$AA$20="Moderado"),CONCATENATE("R3C",'MATRIZ DE RIESGOS '!$O$20),"")</f>
        <v/>
      </c>
      <c r="AB8" s="217" t="str">
        <f>IF(AND('MATRIZ DE RIESGOS '!$Y$15="Muy Alta",'MATRIZ DE RIESGOS '!$AA$15="Mayor"),CONCATENATE("R3C",'MATRIZ DE RIESGOS '!$O$15),"")</f>
        <v/>
      </c>
      <c r="AC8" s="218" t="str">
        <f>IF(AND('MATRIZ DE RIESGOS '!$Y$16="Muy Alta",'MATRIZ DE RIESGOS '!$AA$16="Mayor"),CONCATENATE("R3C",'MATRIZ DE RIESGOS '!$O$16),"")</f>
        <v/>
      </c>
      <c r="AD8" s="218" t="str">
        <f>IF(AND('MATRIZ DE RIESGOS '!$Y$17="Muy Alta",'MATRIZ DE RIESGOS '!$AA$17="Mayor"),CONCATENATE("R3C",'MATRIZ DE RIESGOS '!$O$17),"")</f>
        <v/>
      </c>
      <c r="AE8" s="218" t="str">
        <f>IF(AND('MATRIZ DE RIESGOS '!$Y$18="Muy Alta",'MATRIZ DE RIESGOS '!$AA$18="Mayor"),CONCATENATE("R3C",'MATRIZ DE RIESGOS '!$O$18),"")</f>
        <v/>
      </c>
      <c r="AF8" s="218" t="str">
        <f>IF(AND('MATRIZ DE RIESGOS '!$Y$19="Muy Alta",'MATRIZ DE RIESGOS '!$AA$19="Mayor"),CONCATENATE("R3C",'MATRIZ DE RIESGOS '!$O$19),"")</f>
        <v/>
      </c>
      <c r="AG8" s="219" t="str">
        <f>IF(AND('MATRIZ DE RIESGOS '!$Y$20="Muy Alta",'MATRIZ DE RIESGOS '!$AA$20="Mayor"),CONCATENATE("R3C",'MATRIZ DE RIESGOS '!$O$20),"")</f>
        <v/>
      </c>
      <c r="AH8" s="220" t="str">
        <f>IF(AND('MATRIZ DE RIESGOS '!$Y$15="Muy Alta",'MATRIZ DE RIESGOS '!$AA$15="Catastrófico"),CONCATENATE("R3C",'MATRIZ DE RIESGOS '!$O$15),"")</f>
        <v/>
      </c>
      <c r="AI8" s="221" t="str">
        <f>IF(AND('MATRIZ DE RIESGOS '!$Y$16="Muy Alta",'MATRIZ DE RIESGOS '!$AA$16="Catastrófico"),CONCATENATE("R3C",'MATRIZ DE RIESGOS '!$O$16),"")</f>
        <v/>
      </c>
      <c r="AJ8" s="221" t="str">
        <f>IF(AND('MATRIZ DE RIESGOS '!$Y$17="Muy Alta",'MATRIZ DE RIESGOS '!$AA$17="Catastrófico"),CONCATENATE("R3C",'MATRIZ DE RIESGOS '!$O$17),"")</f>
        <v/>
      </c>
      <c r="AK8" s="221" t="str">
        <f>IF(AND('MATRIZ DE RIESGOS '!$Y$18="Muy Alta",'MATRIZ DE RIESGOS '!$AA$18="Catastrófico"),CONCATENATE("R3C",'MATRIZ DE RIESGOS '!$O$18),"")</f>
        <v/>
      </c>
      <c r="AL8" s="221" t="str">
        <f>IF(AND('MATRIZ DE RIESGOS '!$Y$19="Muy Alta",'MATRIZ DE RIESGOS '!$AA$19="Catastrófico"),CONCATENATE("R3C",'MATRIZ DE RIESGOS '!$O$19),"")</f>
        <v/>
      </c>
      <c r="AM8" s="222" t="str">
        <f>IF(AND('MATRIZ DE RIESGOS '!$Y$20="Muy Alta",'MATRIZ DE RIESGOS '!$AA$20="Catastrófico"),CONCATENATE("R3C",'MATRIZ DE RIESGOS '!$O$20),"")</f>
        <v/>
      </c>
      <c r="AN8" s="1"/>
      <c r="AO8" s="21"/>
      <c r="AT8" s="9"/>
      <c r="AU8" s="1"/>
      <c r="AV8" s="1"/>
      <c r="AW8" s="1"/>
      <c r="AX8" s="1"/>
      <c r="AY8" s="1"/>
      <c r="AZ8" s="1"/>
      <c r="BA8" s="1"/>
      <c r="BB8" s="1"/>
      <c r="BC8" s="1"/>
      <c r="BD8" s="1"/>
      <c r="BE8" s="1"/>
      <c r="BF8" s="1"/>
      <c r="BG8" s="1"/>
      <c r="BH8" s="1"/>
      <c r="BI8" s="1"/>
    </row>
    <row r="9" ht="15.0" customHeight="1">
      <c r="A9" s="1"/>
      <c r="B9" s="169"/>
      <c r="D9" s="9"/>
      <c r="E9" s="21"/>
      <c r="I9" s="9"/>
      <c r="J9" s="217" t="str">
        <f>IF(AND('MATRIZ DE RIESGOS '!#REF!="Muy Alta",'MATRIZ DE RIESGOS '!#REF!="Leve"),CONCATENATE("R4C",'MATRIZ DE RIESGOS '!#REF!),"")</f>
        <v>#ERROR!</v>
      </c>
      <c r="K9" s="218" t="str">
        <f>IF(AND('MATRIZ DE RIESGOS '!#REF!="Muy Alta",'MATRIZ DE RIESGOS '!#REF!="Leve"),CONCATENATE("R4C",'MATRIZ DE RIESGOS '!#REF!),"")</f>
        <v>#ERROR!</v>
      </c>
      <c r="L9" s="218" t="str">
        <f>IF(AND('MATRIZ DE RIESGOS '!#REF!="Muy Alta",'MATRIZ DE RIESGOS '!#REF!="Leve"),CONCATENATE("R4C",'MATRIZ DE RIESGOS '!#REF!),"")</f>
        <v>#ERROR!</v>
      </c>
      <c r="M9" s="218" t="str">
        <f>IF(AND('MATRIZ DE RIESGOS '!#REF!="Muy Alta",'MATRIZ DE RIESGOS '!#REF!="Leve"),CONCATENATE("R4C",'MATRIZ DE RIESGOS '!#REF!),"")</f>
        <v>#ERROR!</v>
      </c>
      <c r="N9" s="218" t="str">
        <f>IF(AND('MATRIZ DE RIESGOS '!#REF!="Muy Alta",'MATRIZ DE RIESGOS '!#REF!="Leve"),CONCATENATE("R4C",'MATRIZ DE RIESGOS '!#REF!),"")</f>
        <v>#ERROR!</v>
      </c>
      <c r="O9" s="219" t="str">
        <f>IF(AND('MATRIZ DE RIESGOS '!#REF!="Muy Alta",'MATRIZ DE RIESGOS '!#REF!="Leve"),CONCATENATE("R4C",'MATRIZ DE RIESGOS '!#REF!),"")</f>
        <v>#ERROR!</v>
      </c>
      <c r="P9" s="217" t="str">
        <f>IF(AND('MATRIZ DE RIESGOS '!#REF!="Muy Alta",'MATRIZ DE RIESGOS '!#REF!="Menor"),CONCATENATE("R4C",'MATRIZ DE RIESGOS '!#REF!),"")</f>
        <v>#ERROR!</v>
      </c>
      <c r="Q9" s="218" t="str">
        <f>IF(AND('MATRIZ DE RIESGOS '!#REF!="Muy Alta",'MATRIZ DE RIESGOS '!#REF!="Menor"),CONCATENATE("R4C",'MATRIZ DE RIESGOS '!#REF!),"")</f>
        <v>#ERROR!</v>
      </c>
      <c r="R9" s="218" t="str">
        <f>IF(AND('MATRIZ DE RIESGOS '!#REF!="Muy Alta",'MATRIZ DE RIESGOS '!#REF!="Menor"),CONCATENATE("R4C",'MATRIZ DE RIESGOS '!#REF!),"")</f>
        <v>#ERROR!</v>
      </c>
      <c r="S9" s="218" t="str">
        <f>IF(AND('MATRIZ DE RIESGOS '!#REF!="Muy Alta",'MATRIZ DE RIESGOS '!#REF!="Menor"),CONCATENATE("R4C",'MATRIZ DE RIESGOS '!#REF!),"")</f>
        <v>#ERROR!</v>
      </c>
      <c r="T9" s="218" t="str">
        <f>IF(AND('MATRIZ DE RIESGOS '!#REF!="Muy Alta",'MATRIZ DE RIESGOS '!#REF!="Menor"),CONCATENATE("R4C",'MATRIZ DE RIESGOS '!#REF!),"")</f>
        <v>#ERROR!</v>
      </c>
      <c r="U9" s="219" t="str">
        <f>IF(AND('MATRIZ DE RIESGOS '!#REF!="Muy Alta",'MATRIZ DE RIESGOS '!#REF!="Menor"),CONCATENATE("R4C",'MATRIZ DE RIESGOS '!#REF!),"")</f>
        <v>#ERROR!</v>
      </c>
      <c r="V9" s="217" t="str">
        <f>IF(AND('MATRIZ DE RIESGOS '!#REF!="Muy Alta",'MATRIZ DE RIESGOS '!#REF!="Moderado"),CONCATENATE("R4C",'MATRIZ DE RIESGOS '!#REF!),"")</f>
        <v>#ERROR!</v>
      </c>
      <c r="W9" s="218" t="str">
        <f>IF(AND('MATRIZ DE RIESGOS '!#REF!="Muy Alta",'MATRIZ DE RIESGOS '!#REF!="Moderado"),CONCATENATE("R4C",'MATRIZ DE RIESGOS '!#REF!),"")</f>
        <v>#ERROR!</v>
      </c>
      <c r="X9" s="218" t="str">
        <f>IF(AND('MATRIZ DE RIESGOS '!#REF!="Muy Alta",'MATRIZ DE RIESGOS '!#REF!="Moderado"),CONCATENATE("R4C",'MATRIZ DE RIESGOS '!#REF!),"")</f>
        <v>#ERROR!</v>
      </c>
      <c r="Y9" s="218" t="str">
        <f>IF(AND('MATRIZ DE RIESGOS '!#REF!="Muy Alta",'MATRIZ DE RIESGOS '!#REF!="Moderado"),CONCATENATE("R4C",'MATRIZ DE RIESGOS '!#REF!),"")</f>
        <v>#ERROR!</v>
      </c>
      <c r="Z9" s="218" t="str">
        <f>IF(AND('MATRIZ DE RIESGOS '!#REF!="Muy Alta",'MATRIZ DE RIESGOS '!#REF!="Moderado"),CONCATENATE("R4C",'MATRIZ DE RIESGOS '!#REF!),"")</f>
        <v>#ERROR!</v>
      </c>
      <c r="AA9" s="219" t="str">
        <f>IF(AND('MATRIZ DE RIESGOS '!#REF!="Muy Alta",'MATRIZ DE RIESGOS '!#REF!="Moderado"),CONCATENATE("R4C",'MATRIZ DE RIESGOS '!#REF!),"")</f>
        <v>#ERROR!</v>
      </c>
      <c r="AB9" s="217" t="str">
        <f>IF(AND('MATRIZ DE RIESGOS '!#REF!="Muy Alta",'MATRIZ DE RIESGOS '!#REF!="Mayor"),CONCATENATE("R4C",'MATRIZ DE RIESGOS '!#REF!),"")</f>
        <v>#ERROR!</v>
      </c>
      <c r="AC9" s="218" t="str">
        <f>IF(AND('MATRIZ DE RIESGOS '!#REF!="Muy Alta",'MATRIZ DE RIESGOS '!#REF!="Mayor"),CONCATENATE("R4C",'MATRIZ DE RIESGOS '!#REF!),"")</f>
        <v>#ERROR!</v>
      </c>
      <c r="AD9" s="218" t="str">
        <f>IF(AND('MATRIZ DE RIESGOS '!#REF!="Muy Alta",'MATRIZ DE RIESGOS '!#REF!="Mayor"),CONCATENATE("R4C",'MATRIZ DE RIESGOS '!#REF!),"")</f>
        <v>#ERROR!</v>
      </c>
      <c r="AE9" s="218" t="str">
        <f>IF(AND('MATRIZ DE RIESGOS '!#REF!="Muy Alta",'MATRIZ DE RIESGOS '!#REF!="Mayor"),CONCATENATE("R4C",'MATRIZ DE RIESGOS '!#REF!),"")</f>
        <v>#ERROR!</v>
      </c>
      <c r="AF9" s="218" t="str">
        <f>IF(AND('MATRIZ DE RIESGOS '!#REF!="Muy Alta",'MATRIZ DE RIESGOS '!#REF!="Mayor"),CONCATENATE("R4C",'MATRIZ DE RIESGOS '!#REF!),"")</f>
        <v>#ERROR!</v>
      </c>
      <c r="AG9" s="219" t="str">
        <f>IF(AND('MATRIZ DE RIESGOS '!#REF!="Muy Alta",'MATRIZ DE RIESGOS '!#REF!="Mayor"),CONCATENATE("R4C",'MATRIZ DE RIESGOS '!#REF!),"")</f>
        <v>#ERROR!</v>
      </c>
      <c r="AH9" s="220" t="str">
        <f>IF(AND('MATRIZ DE RIESGOS '!#REF!="Muy Alta",'MATRIZ DE RIESGOS '!#REF!="Catastrófico"),CONCATENATE("R4C",'MATRIZ DE RIESGOS '!#REF!),"")</f>
        <v>#ERROR!</v>
      </c>
      <c r="AI9" s="221" t="str">
        <f>IF(AND('MATRIZ DE RIESGOS '!#REF!="Muy Alta",'MATRIZ DE RIESGOS '!#REF!="Catastrófico"),CONCATENATE("R4C",'MATRIZ DE RIESGOS '!#REF!),"")</f>
        <v>#ERROR!</v>
      </c>
      <c r="AJ9" s="221" t="str">
        <f>IF(AND('MATRIZ DE RIESGOS '!#REF!="Muy Alta",'MATRIZ DE RIESGOS '!#REF!="Catastrófico"),CONCATENATE("R4C",'MATRIZ DE RIESGOS '!#REF!),"")</f>
        <v>#ERROR!</v>
      </c>
      <c r="AK9" s="221" t="str">
        <f>IF(AND('MATRIZ DE RIESGOS '!#REF!="Muy Alta",'MATRIZ DE RIESGOS '!#REF!="Catastrófico"),CONCATENATE("R4C",'MATRIZ DE RIESGOS '!#REF!),"")</f>
        <v>#ERROR!</v>
      </c>
      <c r="AL9" s="221" t="str">
        <f>IF(AND('MATRIZ DE RIESGOS '!#REF!="Muy Alta",'MATRIZ DE RIESGOS '!#REF!="Catastrófico"),CONCATENATE("R4C",'MATRIZ DE RIESGOS '!#REF!),"")</f>
        <v>#ERROR!</v>
      </c>
      <c r="AM9" s="222" t="str">
        <f>IF(AND('MATRIZ DE RIESGOS '!#REF!="Muy Alta",'MATRIZ DE RIESGOS '!#REF!="Catastrófico"),CONCATENATE("R4C",'MATRIZ DE RIESGOS '!#REF!),"")</f>
        <v>#ERROR!</v>
      </c>
      <c r="AN9" s="1"/>
      <c r="AO9" s="21"/>
      <c r="AT9" s="9"/>
      <c r="AU9" s="1"/>
      <c r="AV9" s="1"/>
      <c r="AW9" s="1"/>
      <c r="AX9" s="1"/>
      <c r="AY9" s="1"/>
      <c r="AZ9" s="1"/>
      <c r="BA9" s="1"/>
      <c r="BB9" s="1"/>
      <c r="BC9" s="1"/>
      <c r="BD9" s="1"/>
      <c r="BE9" s="1"/>
      <c r="BF9" s="1"/>
      <c r="BG9" s="1"/>
      <c r="BH9" s="1"/>
      <c r="BI9" s="1"/>
    </row>
    <row r="10" ht="15.0" customHeight="1">
      <c r="A10" s="1"/>
      <c r="B10" s="169"/>
      <c r="D10" s="9"/>
      <c r="E10" s="21"/>
      <c r="I10" s="9"/>
      <c r="J10" s="217" t="str">
        <f>IF(AND('MATRIZ DE RIESGOS '!#REF!="Muy Alta",'MATRIZ DE RIESGOS '!#REF!="Leve"),CONCATENATE("R5C",'MATRIZ DE RIESGOS '!#REF!),"")</f>
        <v>#ERROR!</v>
      </c>
      <c r="K10" s="218" t="str">
        <f>IF(AND('MATRIZ DE RIESGOS '!#REF!="Muy Alta",'MATRIZ DE RIESGOS '!#REF!="Leve"),CONCATENATE("R5C",'MATRIZ DE RIESGOS '!#REF!),"")</f>
        <v>#ERROR!</v>
      </c>
      <c r="L10" s="218" t="str">
        <f>IF(AND('MATRIZ DE RIESGOS '!#REF!="Muy Alta",'MATRIZ DE RIESGOS '!#REF!="Leve"),CONCATENATE("R5C",'MATRIZ DE RIESGOS '!#REF!),"")</f>
        <v>#ERROR!</v>
      </c>
      <c r="M10" s="218" t="str">
        <f>IF(AND('MATRIZ DE RIESGOS '!#REF!="Muy Alta",'MATRIZ DE RIESGOS '!#REF!="Leve"),CONCATENATE("R5C",'MATRIZ DE RIESGOS '!#REF!),"")</f>
        <v>#ERROR!</v>
      </c>
      <c r="N10" s="218" t="str">
        <f>IF(AND('MATRIZ DE RIESGOS '!#REF!="Muy Alta",'MATRIZ DE RIESGOS '!#REF!="Leve"),CONCATENATE("R5C",'MATRIZ DE RIESGOS '!#REF!),"")</f>
        <v>#ERROR!</v>
      </c>
      <c r="O10" s="219" t="str">
        <f>IF(AND('MATRIZ DE RIESGOS '!#REF!="Muy Alta",'MATRIZ DE RIESGOS '!#REF!="Leve"),CONCATENATE("R5C",'MATRIZ DE RIESGOS '!#REF!),"")</f>
        <v>#ERROR!</v>
      </c>
      <c r="P10" s="217" t="str">
        <f>IF(AND('MATRIZ DE RIESGOS '!#REF!="Muy Alta",'MATRIZ DE RIESGOS '!#REF!="Menor"),CONCATENATE("R5C",'MATRIZ DE RIESGOS '!#REF!),"")</f>
        <v>#ERROR!</v>
      </c>
      <c r="Q10" s="218" t="str">
        <f>IF(AND('MATRIZ DE RIESGOS '!#REF!="Muy Alta",'MATRIZ DE RIESGOS '!#REF!="Menor"),CONCATENATE("R5C",'MATRIZ DE RIESGOS '!#REF!),"")</f>
        <v>#ERROR!</v>
      </c>
      <c r="R10" s="218" t="str">
        <f>IF(AND('MATRIZ DE RIESGOS '!#REF!="Muy Alta",'MATRIZ DE RIESGOS '!#REF!="Menor"),CONCATENATE("R5C",'MATRIZ DE RIESGOS '!#REF!),"")</f>
        <v>#ERROR!</v>
      </c>
      <c r="S10" s="218" t="str">
        <f>IF(AND('MATRIZ DE RIESGOS '!#REF!="Muy Alta",'MATRIZ DE RIESGOS '!#REF!="Menor"),CONCATENATE("R5C",'MATRIZ DE RIESGOS '!#REF!),"")</f>
        <v>#ERROR!</v>
      </c>
      <c r="T10" s="218" t="str">
        <f>IF(AND('MATRIZ DE RIESGOS '!#REF!="Muy Alta",'MATRIZ DE RIESGOS '!#REF!="Menor"),CONCATENATE("R5C",'MATRIZ DE RIESGOS '!#REF!),"")</f>
        <v>#ERROR!</v>
      </c>
      <c r="U10" s="219" t="str">
        <f>IF(AND('MATRIZ DE RIESGOS '!#REF!="Muy Alta",'MATRIZ DE RIESGOS '!#REF!="Menor"),CONCATENATE("R5C",'MATRIZ DE RIESGOS '!#REF!),"")</f>
        <v>#ERROR!</v>
      </c>
      <c r="V10" s="217" t="str">
        <f>IF(AND('MATRIZ DE RIESGOS '!#REF!="Muy Alta",'MATRIZ DE RIESGOS '!#REF!="Moderado"),CONCATENATE("R5C",'MATRIZ DE RIESGOS '!#REF!),"")</f>
        <v>#ERROR!</v>
      </c>
      <c r="W10" s="218" t="str">
        <f>IF(AND('MATRIZ DE RIESGOS '!#REF!="Muy Alta",'MATRIZ DE RIESGOS '!#REF!="Moderado"),CONCATENATE("R5C",'MATRIZ DE RIESGOS '!#REF!),"")</f>
        <v>#ERROR!</v>
      </c>
      <c r="X10" s="218" t="str">
        <f>IF(AND('MATRIZ DE RIESGOS '!#REF!="Muy Alta",'MATRIZ DE RIESGOS '!#REF!="Moderado"),CONCATENATE("R5C",'MATRIZ DE RIESGOS '!#REF!),"")</f>
        <v>#ERROR!</v>
      </c>
      <c r="Y10" s="218" t="str">
        <f>IF(AND('MATRIZ DE RIESGOS '!#REF!="Muy Alta",'MATRIZ DE RIESGOS '!#REF!="Moderado"),CONCATENATE("R5C",'MATRIZ DE RIESGOS '!#REF!),"")</f>
        <v>#ERROR!</v>
      </c>
      <c r="Z10" s="218" t="str">
        <f>IF(AND('MATRIZ DE RIESGOS '!#REF!="Muy Alta",'MATRIZ DE RIESGOS '!#REF!="Moderado"),CONCATENATE("R5C",'MATRIZ DE RIESGOS '!#REF!),"")</f>
        <v>#ERROR!</v>
      </c>
      <c r="AA10" s="219" t="str">
        <f>IF(AND('MATRIZ DE RIESGOS '!#REF!="Muy Alta",'MATRIZ DE RIESGOS '!#REF!="Moderado"),CONCATENATE("R5C",'MATRIZ DE RIESGOS '!#REF!),"")</f>
        <v>#ERROR!</v>
      </c>
      <c r="AB10" s="217" t="str">
        <f>IF(AND('MATRIZ DE RIESGOS '!#REF!="Muy Alta",'MATRIZ DE RIESGOS '!#REF!="Mayor"),CONCATENATE("R5C",'MATRIZ DE RIESGOS '!#REF!),"")</f>
        <v>#ERROR!</v>
      </c>
      <c r="AC10" s="218" t="str">
        <f>IF(AND('MATRIZ DE RIESGOS '!#REF!="Muy Alta",'MATRIZ DE RIESGOS '!#REF!="Mayor"),CONCATENATE("R5C",'MATRIZ DE RIESGOS '!#REF!),"")</f>
        <v>#ERROR!</v>
      </c>
      <c r="AD10" s="218" t="str">
        <f>IF(AND('MATRIZ DE RIESGOS '!#REF!="Muy Alta",'MATRIZ DE RIESGOS '!#REF!="Mayor"),CONCATENATE("R5C",'MATRIZ DE RIESGOS '!#REF!),"")</f>
        <v>#ERROR!</v>
      </c>
      <c r="AE10" s="218" t="str">
        <f>IF(AND('MATRIZ DE RIESGOS '!#REF!="Muy Alta",'MATRIZ DE RIESGOS '!#REF!="Mayor"),CONCATENATE("R5C",'MATRIZ DE RIESGOS '!#REF!),"")</f>
        <v>#ERROR!</v>
      </c>
      <c r="AF10" s="218" t="str">
        <f>IF(AND('MATRIZ DE RIESGOS '!#REF!="Muy Alta",'MATRIZ DE RIESGOS '!#REF!="Mayor"),CONCATENATE("R5C",'MATRIZ DE RIESGOS '!#REF!),"")</f>
        <v>#ERROR!</v>
      </c>
      <c r="AG10" s="219" t="str">
        <f>IF(AND('MATRIZ DE RIESGOS '!#REF!="Muy Alta",'MATRIZ DE RIESGOS '!#REF!="Mayor"),CONCATENATE("R5C",'MATRIZ DE RIESGOS '!#REF!),"")</f>
        <v>#ERROR!</v>
      </c>
      <c r="AH10" s="220" t="str">
        <f>IF(AND('MATRIZ DE RIESGOS '!#REF!="Muy Alta",'MATRIZ DE RIESGOS '!#REF!="Catastrófico"),CONCATENATE("R5C",'MATRIZ DE RIESGOS '!#REF!),"")</f>
        <v>#ERROR!</v>
      </c>
      <c r="AI10" s="221" t="str">
        <f>IF(AND('MATRIZ DE RIESGOS '!#REF!="Muy Alta",'MATRIZ DE RIESGOS '!#REF!="Catastrófico"),CONCATENATE("R5C",'MATRIZ DE RIESGOS '!#REF!),"")</f>
        <v>#ERROR!</v>
      </c>
      <c r="AJ10" s="221" t="str">
        <f>IF(AND('MATRIZ DE RIESGOS '!#REF!="Muy Alta",'MATRIZ DE RIESGOS '!#REF!="Catastrófico"),CONCATENATE("R5C",'MATRIZ DE RIESGOS '!#REF!),"")</f>
        <v>#ERROR!</v>
      </c>
      <c r="AK10" s="221" t="str">
        <f>IF(AND('MATRIZ DE RIESGOS '!#REF!="Muy Alta",'MATRIZ DE RIESGOS '!#REF!="Catastrófico"),CONCATENATE("R5C",'MATRIZ DE RIESGOS '!#REF!),"")</f>
        <v>#ERROR!</v>
      </c>
      <c r="AL10" s="221" t="str">
        <f>IF(AND('MATRIZ DE RIESGOS '!#REF!="Muy Alta",'MATRIZ DE RIESGOS '!#REF!="Catastrófico"),CONCATENATE("R5C",'MATRIZ DE RIESGOS '!#REF!),"")</f>
        <v>#ERROR!</v>
      </c>
      <c r="AM10" s="222" t="str">
        <f>IF(AND('MATRIZ DE RIESGOS '!#REF!="Muy Alta",'MATRIZ DE RIESGOS '!#REF!="Catastrófico"),CONCATENATE("R5C",'MATRIZ DE RIESGOS '!#REF!),"")</f>
        <v>#ERROR!</v>
      </c>
      <c r="AN10" s="1"/>
      <c r="AO10" s="21"/>
      <c r="AT10" s="9"/>
      <c r="AU10" s="1"/>
      <c r="AV10" s="1"/>
      <c r="AW10" s="1"/>
      <c r="AX10" s="1"/>
      <c r="AY10" s="1"/>
      <c r="AZ10" s="1"/>
      <c r="BA10" s="1"/>
      <c r="BB10" s="1"/>
      <c r="BC10" s="1"/>
      <c r="BD10" s="1"/>
      <c r="BE10" s="1"/>
      <c r="BF10" s="1"/>
      <c r="BG10" s="1"/>
      <c r="BH10" s="1"/>
      <c r="BI10" s="1"/>
    </row>
    <row r="11" ht="15.0" customHeight="1">
      <c r="A11" s="1"/>
      <c r="B11" s="169"/>
      <c r="D11" s="9"/>
      <c r="E11" s="21"/>
      <c r="I11" s="9"/>
      <c r="J11" s="217" t="str">
        <f>IF(AND('MATRIZ DE RIESGOS '!#REF!="Muy Alta",'MATRIZ DE RIESGOS '!#REF!="Leve"),CONCATENATE("R6C",'MATRIZ DE RIESGOS '!#REF!),"")</f>
        <v>#ERROR!</v>
      </c>
      <c r="K11" s="218" t="str">
        <f>IF(AND('MATRIZ DE RIESGOS '!#REF!="Muy Alta",'MATRIZ DE RIESGOS '!#REF!="Leve"),CONCATENATE("R6C",'MATRIZ DE RIESGOS '!#REF!),"")</f>
        <v>#ERROR!</v>
      </c>
      <c r="L11" s="218" t="str">
        <f>IF(AND('MATRIZ DE RIESGOS '!#REF!="Muy Alta",'MATRIZ DE RIESGOS '!#REF!="Leve"),CONCATENATE("R6C",'MATRIZ DE RIESGOS '!#REF!),"")</f>
        <v>#ERROR!</v>
      </c>
      <c r="M11" s="218" t="str">
        <f>IF(AND('MATRIZ DE RIESGOS '!#REF!="Muy Alta",'MATRIZ DE RIESGOS '!#REF!="Leve"),CONCATENATE("R6C",'MATRIZ DE RIESGOS '!#REF!),"")</f>
        <v>#ERROR!</v>
      </c>
      <c r="N11" s="218" t="str">
        <f>IF(AND('MATRIZ DE RIESGOS '!#REF!="Muy Alta",'MATRIZ DE RIESGOS '!#REF!="Leve"),CONCATENATE("R6C",'MATRIZ DE RIESGOS '!#REF!),"")</f>
        <v>#ERROR!</v>
      </c>
      <c r="O11" s="219" t="str">
        <f>IF(AND('MATRIZ DE RIESGOS '!#REF!="Muy Alta",'MATRIZ DE RIESGOS '!#REF!="Leve"),CONCATENATE("R6C",'MATRIZ DE RIESGOS '!#REF!),"")</f>
        <v>#ERROR!</v>
      </c>
      <c r="P11" s="217" t="str">
        <f>IF(AND('MATRIZ DE RIESGOS '!#REF!="Muy Alta",'MATRIZ DE RIESGOS '!#REF!="Menor"),CONCATENATE("R6C",'MATRIZ DE RIESGOS '!#REF!),"")</f>
        <v>#ERROR!</v>
      </c>
      <c r="Q11" s="218" t="str">
        <f>IF(AND('MATRIZ DE RIESGOS '!#REF!="Muy Alta",'MATRIZ DE RIESGOS '!#REF!="Menor"),CONCATENATE("R6C",'MATRIZ DE RIESGOS '!#REF!),"")</f>
        <v>#ERROR!</v>
      </c>
      <c r="R11" s="218" t="str">
        <f>IF(AND('MATRIZ DE RIESGOS '!#REF!="Muy Alta",'MATRIZ DE RIESGOS '!#REF!="Menor"),CONCATENATE("R6C",'MATRIZ DE RIESGOS '!#REF!),"")</f>
        <v>#ERROR!</v>
      </c>
      <c r="S11" s="218" t="str">
        <f>IF(AND('MATRIZ DE RIESGOS '!#REF!="Muy Alta",'MATRIZ DE RIESGOS '!#REF!="Menor"),CONCATENATE("R6C",'MATRIZ DE RIESGOS '!#REF!),"")</f>
        <v>#ERROR!</v>
      </c>
      <c r="T11" s="218" t="str">
        <f>IF(AND('MATRIZ DE RIESGOS '!#REF!="Muy Alta",'MATRIZ DE RIESGOS '!#REF!="Menor"),CONCATENATE("R6C",'MATRIZ DE RIESGOS '!#REF!),"")</f>
        <v>#ERROR!</v>
      </c>
      <c r="U11" s="219" t="str">
        <f>IF(AND('MATRIZ DE RIESGOS '!#REF!="Muy Alta",'MATRIZ DE RIESGOS '!#REF!="Menor"),CONCATENATE("R6C",'MATRIZ DE RIESGOS '!#REF!),"")</f>
        <v>#ERROR!</v>
      </c>
      <c r="V11" s="217" t="str">
        <f>IF(AND('MATRIZ DE RIESGOS '!#REF!="Muy Alta",'MATRIZ DE RIESGOS '!#REF!="Moderado"),CONCATENATE("R6C",'MATRIZ DE RIESGOS '!#REF!),"")</f>
        <v>#ERROR!</v>
      </c>
      <c r="W11" s="218" t="str">
        <f>IF(AND('MATRIZ DE RIESGOS '!#REF!="Muy Alta",'MATRIZ DE RIESGOS '!#REF!="Moderado"),CONCATENATE("R6C",'MATRIZ DE RIESGOS '!#REF!),"")</f>
        <v>#ERROR!</v>
      </c>
      <c r="X11" s="218" t="str">
        <f>IF(AND('MATRIZ DE RIESGOS '!#REF!="Muy Alta",'MATRIZ DE RIESGOS '!#REF!="Moderado"),CONCATENATE("R6C",'MATRIZ DE RIESGOS '!#REF!),"")</f>
        <v>#ERROR!</v>
      </c>
      <c r="Y11" s="218" t="str">
        <f>IF(AND('MATRIZ DE RIESGOS '!#REF!="Muy Alta",'MATRIZ DE RIESGOS '!#REF!="Moderado"),CONCATENATE("R6C",'MATRIZ DE RIESGOS '!#REF!),"")</f>
        <v>#ERROR!</v>
      </c>
      <c r="Z11" s="218" t="str">
        <f>IF(AND('MATRIZ DE RIESGOS '!#REF!="Muy Alta",'MATRIZ DE RIESGOS '!#REF!="Moderado"),CONCATENATE("R6C",'MATRIZ DE RIESGOS '!#REF!),"")</f>
        <v>#ERROR!</v>
      </c>
      <c r="AA11" s="219" t="str">
        <f>IF(AND('MATRIZ DE RIESGOS '!#REF!="Muy Alta",'MATRIZ DE RIESGOS '!#REF!="Moderado"),CONCATENATE("R6C",'MATRIZ DE RIESGOS '!#REF!),"")</f>
        <v>#ERROR!</v>
      </c>
      <c r="AB11" s="217" t="str">
        <f>IF(AND('MATRIZ DE RIESGOS '!#REF!="Muy Alta",'MATRIZ DE RIESGOS '!#REF!="Mayor"),CONCATENATE("R6C",'MATRIZ DE RIESGOS '!#REF!),"")</f>
        <v>#ERROR!</v>
      </c>
      <c r="AC11" s="218" t="str">
        <f>IF(AND('MATRIZ DE RIESGOS '!#REF!="Muy Alta",'MATRIZ DE RIESGOS '!#REF!="Mayor"),CONCATENATE("R6C",'MATRIZ DE RIESGOS '!#REF!),"")</f>
        <v>#ERROR!</v>
      </c>
      <c r="AD11" s="218" t="str">
        <f>IF(AND('MATRIZ DE RIESGOS '!#REF!="Muy Alta",'MATRIZ DE RIESGOS '!#REF!="Mayor"),CONCATENATE("R6C",'MATRIZ DE RIESGOS '!#REF!),"")</f>
        <v>#ERROR!</v>
      </c>
      <c r="AE11" s="218" t="str">
        <f>IF(AND('MATRIZ DE RIESGOS '!#REF!="Muy Alta",'MATRIZ DE RIESGOS '!#REF!="Mayor"),CONCATENATE("R6C",'MATRIZ DE RIESGOS '!#REF!),"")</f>
        <v>#ERROR!</v>
      </c>
      <c r="AF11" s="218" t="str">
        <f>IF(AND('MATRIZ DE RIESGOS '!#REF!="Muy Alta",'MATRIZ DE RIESGOS '!#REF!="Mayor"),CONCATENATE("R6C",'MATRIZ DE RIESGOS '!#REF!),"")</f>
        <v>#ERROR!</v>
      </c>
      <c r="AG11" s="219" t="str">
        <f>IF(AND('MATRIZ DE RIESGOS '!#REF!="Muy Alta",'MATRIZ DE RIESGOS '!#REF!="Mayor"),CONCATENATE("R6C",'MATRIZ DE RIESGOS '!#REF!),"")</f>
        <v>#ERROR!</v>
      </c>
      <c r="AH11" s="220" t="str">
        <f>IF(AND('MATRIZ DE RIESGOS '!#REF!="Muy Alta",'MATRIZ DE RIESGOS '!#REF!="Catastrófico"),CONCATENATE("R6C",'MATRIZ DE RIESGOS '!#REF!),"")</f>
        <v>#ERROR!</v>
      </c>
      <c r="AI11" s="221" t="str">
        <f>IF(AND('MATRIZ DE RIESGOS '!#REF!="Muy Alta",'MATRIZ DE RIESGOS '!#REF!="Catastrófico"),CONCATENATE("R6C",'MATRIZ DE RIESGOS '!#REF!),"")</f>
        <v>#ERROR!</v>
      </c>
      <c r="AJ11" s="221" t="str">
        <f>IF(AND('MATRIZ DE RIESGOS '!#REF!="Muy Alta",'MATRIZ DE RIESGOS '!#REF!="Catastrófico"),CONCATENATE("R6C",'MATRIZ DE RIESGOS '!#REF!),"")</f>
        <v>#ERROR!</v>
      </c>
      <c r="AK11" s="221" t="str">
        <f>IF(AND('MATRIZ DE RIESGOS '!#REF!="Muy Alta",'MATRIZ DE RIESGOS '!#REF!="Catastrófico"),CONCATENATE("R6C",'MATRIZ DE RIESGOS '!#REF!),"")</f>
        <v>#ERROR!</v>
      </c>
      <c r="AL11" s="221" t="str">
        <f>IF(AND('MATRIZ DE RIESGOS '!#REF!="Muy Alta",'MATRIZ DE RIESGOS '!#REF!="Catastrófico"),CONCATENATE("R6C",'MATRIZ DE RIESGOS '!#REF!),"")</f>
        <v>#ERROR!</v>
      </c>
      <c r="AM11" s="222" t="str">
        <f>IF(AND('MATRIZ DE RIESGOS '!#REF!="Muy Alta",'MATRIZ DE RIESGOS '!#REF!="Catastrófico"),CONCATENATE("R6C",'MATRIZ DE RIESGOS '!#REF!),"")</f>
        <v>#ERROR!</v>
      </c>
      <c r="AN11" s="1"/>
      <c r="AO11" s="21"/>
      <c r="AT11" s="9"/>
      <c r="AU11" s="1"/>
      <c r="AV11" s="1"/>
      <c r="AW11" s="1"/>
      <c r="AX11" s="1"/>
      <c r="AY11" s="1"/>
      <c r="AZ11" s="1"/>
      <c r="BA11" s="1"/>
      <c r="BB11" s="1"/>
      <c r="BC11" s="1"/>
      <c r="BD11" s="1"/>
      <c r="BE11" s="1"/>
      <c r="BF11" s="1"/>
      <c r="BG11" s="1"/>
      <c r="BH11" s="1"/>
      <c r="BI11" s="1"/>
    </row>
    <row r="12" ht="15.0" customHeight="1">
      <c r="A12" s="1"/>
      <c r="B12" s="169"/>
      <c r="D12" s="9"/>
      <c r="E12" s="21"/>
      <c r="I12" s="9"/>
      <c r="J12" s="217" t="str">
        <f>IF(AND('MATRIZ DE RIESGOS '!#REF!="Muy Alta",'MATRIZ DE RIESGOS '!#REF!="Leve"),CONCATENATE("R7C",'MATRIZ DE RIESGOS '!#REF!),"")</f>
        <v>#ERROR!</v>
      </c>
      <c r="K12" s="218" t="str">
        <f>IF(AND('MATRIZ DE RIESGOS '!#REF!="Muy Alta",'MATRIZ DE RIESGOS '!#REF!="Leve"),CONCATENATE("R7C",'MATRIZ DE RIESGOS '!#REF!),"")</f>
        <v>#ERROR!</v>
      </c>
      <c r="L12" s="218" t="str">
        <f>IF(AND('MATRIZ DE RIESGOS '!#REF!="Muy Alta",'MATRIZ DE RIESGOS '!#REF!="Leve"),CONCATENATE("R7C",'MATRIZ DE RIESGOS '!#REF!),"")</f>
        <v>#ERROR!</v>
      </c>
      <c r="M12" s="218" t="str">
        <f>IF(AND('MATRIZ DE RIESGOS '!#REF!="Muy Alta",'MATRIZ DE RIESGOS '!#REF!="Leve"),CONCATENATE("R7C",'MATRIZ DE RIESGOS '!#REF!),"")</f>
        <v>#ERROR!</v>
      </c>
      <c r="N12" s="218" t="str">
        <f>IF(AND('MATRIZ DE RIESGOS '!#REF!="Muy Alta",'MATRIZ DE RIESGOS '!#REF!="Leve"),CONCATENATE("R7C",'MATRIZ DE RIESGOS '!#REF!),"")</f>
        <v>#ERROR!</v>
      </c>
      <c r="O12" s="219" t="str">
        <f>IF(AND('MATRIZ DE RIESGOS '!#REF!="Muy Alta",'MATRIZ DE RIESGOS '!#REF!="Leve"),CONCATENATE("R7C",'MATRIZ DE RIESGOS '!#REF!),"")</f>
        <v>#ERROR!</v>
      </c>
      <c r="P12" s="217" t="str">
        <f>IF(AND('MATRIZ DE RIESGOS '!#REF!="Muy Alta",'MATRIZ DE RIESGOS '!#REF!="Menor"),CONCATENATE("R7C",'MATRIZ DE RIESGOS '!#REF!),"")</f>
        <v>#ERROR!</v>
      </c>
      <c r="Q12" s="218" t="str">
        <f>IF(AND('MATRIZ DE RIESGOS '!#REF!="Muy Alta",'MATRIZ DE RIESGOS '!#REF!="Menor"),CONCATENATE("R7C",'MATRIZ DE RIESGOS '!#REF!),"")</f>
        <v>#ERROR!</v>
      </c>
      <c r="R12" s="218" t="str">
        <f>IF(AND('MATRIZ DE RIESGOS '!#REF!="Muy Alta",'MATRIZ DE RIESGOS '!#REF!="Menor"),CONCATENATE("R7C",'MATRIZ DE RIESGOS '!#REF!),"")</f>
        <v>#ERROR!</v>
      </c>
      <c r="S12" s="218" t="str">
        <f>IF(AND('MATRIZ DE RIESGOS '!#REF!="Muy Alta",'MATRIZ DE RIESGOS '!#REF!="Menor"),CONCATENATE("R7C",'MATRIZ DE RIESGOS '!#REF!),"")</f>
        <v>#ERROR!</v>
      </c>
      <c r="T12" s="218" t="str">
        <f>IF(AND('MATRIZ DE RIESGOS '!#REF!="Muy Alta",'MATRIZ DE RIESGOS '!#REF!="Menor"),CONCATENATE("R7C",'MATRIZ DE RIESGOS '!#REF!),"")</f>
        <v>#ERROR!</v>
      </c>
      <c r="U12" s="219" t="str">
        <f>IF(AND('MATRIZ DE RIESGOS '!#REF!="Muy Alta",'MATRIZ DE RIESGOS '!#REF!="Menor"),CONCATENATE("R7C",'MATRIZ DE RIESGOS '!#REF!),"")</f>
        <v>#ERROR!</v>
      </c>
      <c r="V12" s="217" t="str">
        <f>IF(AND('MATRIZ DE RIESGOS '!#REF!="Muy Alta",'MATRIZ DE RIESGOS '!#REF!="Moderado"),CONCATENATE("R7C",'MATRIZ DE RIESGOS '!#REF!),"")</f>
        <v>#ERROR!</v>
      </c>
      <c r="W12" s="218" t="str">
        <f>IF(AND('MATRIZ DE RIESGOS '!#REF!="Muy Alta",'MATRIZ DE RIESGOS '!#REF!="Moderado"),CONCATENATE("R7C",'MATRIZ DE RIESGOS '!#REF!),"")</f>
        <v>#ERROR!</v>
      </c>
      <c r="X12" s="218" t="str">
        <f>IF(AND('MATRIZ DE RIESGOS '!#REF!="Muy Alta",'MATRIZ DE RIESGOS '!#REF!="Moderado"),CONCATENATE("R7C",'MATRIZ DE RIESGOS '!#REF!),"")</f>
        <v>#ERROR!</v>
      </c>
      <c r="Y12" s="218" t="str">
        <f>IF(AND('MATRIZ DE RIESGOS '!#REF!="Muy Alta",'MATRIZ DE RIESGOS '!#REF!="Moderado"),CONCATENATE("R7C",'MATRIZ DE RIESGOS '!#REF!),"")</f>
        <v>#ERROR!</v>
      </c>
      <c r="Z12" s="218" t="str">
        <f>IF(AND('MATRIZ DE RIESGOS '!#REF!="Muy Alta",'MATRIZ DE RIESGOS '!#REF!="Moderado"),CONCATENATE("R7C",'MATRIZ DE RIESGOS '!#REF!),"")</f>
        <v>#ERROR!</v>
      </c>
      <c r="AA12" s="219" t="str">
        <f>IF(AND('MATRIZ DE RIESGOS '!#REF!="Muy Alta",'MATRIZ DE RIESGOS '!#REF!="Moderado"),CONCATENATE("R7C",'MATRIZ DE RIESGOS '!#REF!),"")</f>
        <v>#ERROR!</v>
      </c>
      <c r="AB12" s="217" t="str">
        <f>IF(AND('MATRIZ DE RIESGOS '!#REF!="Muy Alta",'MATRIZ DE RIESGOS '!#REF!="Mayor"),CONCATENATE("R7C",'MATRIZ DE RIESGOS '!#REF!),"")</f>
        <v>#ERROR!</v>
      </c>
      <c r="AC12" s="218" t="str">
        <f>IF(AND('MATRIZ DE RIESGOS '!#REF!="Muy Alta",'MATRIZ DE RIESGOS '!#REF!="Mayor"),CONCATENATE("R7C",'MATRIZ DE RIESGOS '!#REF!),"")</f>
        <v>#ERROR!</v>
      </c>
      <c r="AD12" s="218" t="str">
        <f>IF(AND('MATRIZ DE RIESGOS '!#REF!="Muy Alta",'MATRIZ DE RIESGOS '!#REF!="Mayor"),CONCATENATE("R7C",'MATRIZ DE RIESGOS '!#REF!),"")</f>
        <v>#ERROR!</v>
      </c>
      <c r="AE12" s="218" t="str">
        <f>IF(AND('MATRIZ DE RIESGOS '!#REF!="Muy Alta",'MATRIZ DE RIESGOS '!#REF!="Mayor"),CONCATENATE("R7C",'MATRIZ DE RIESGOS '!#REF!),"")</f>
        <v>#ERROR!</v>
      </c>
      <c r="AF12" s="218" t="str">
        <f>IF(AND('MATRIZ DE RIESGOS '!#REF!="Muy Alta",'MATRIZ DE RIESGOS '!#REF!="Mayor"),CONCATENATE("R7C",'MATRIZ DE RIESGOS '!#REF!),"")</f>
        <v>#ERROR!</v>
      </c>
      <c r="AG12" s="219" t="str">
        <f>IF(AND('MATRIZ DE RIESGOS '!#REF!="Muy Alta",'MATRIZ DE RIESGOS '!#REF!="Mayor"),CONCATENATE("R7C",'MATRIZ DE RIESGOS '!#REF!),"")</f>
        <v>#ERROR!</v>
      </c>
      <c r="AH12" s="220" t="str">
        <f>IF(AND('MATRIZ DE RIESGOS '!#REF!="Muy Alta",'MATRIZ DE RIESGOS '!#REF!="Catastrófico"),CONCATENATE("R7C",'MATRIZ DE RIESGOS '!#REF!),"")</f>
        <v>#ERROR!</v>
      </c>
      <c r="AI12" s="221" t="str">
        <f>IF(AND('MATRIZ DE RIESGOS '!#REF!="Muy Alta",'MATRIZ DE RIESGOS '!#REF!="Catastrófico"),CONCATENATE("R7C",'MATRIZ DE RIESGOS '!#REF!),"")</f>
        <v>#ERROR!</v>
      </c>
      <c r="AJ12" s="221" t="str">
        <f>IF(AND('MATRIZ DE RIESGOS '!#REF!="Muy Alta",'MATRIZ DE RIESGOS '!#REF!="Catastrófico"),CONCATENATE("R7C",'MATRIZ DE RIESGOS '!#REF!),"")</f>
        <v>#ERROR!</v>
      </c>
      <c r="AK12" s="221" t="str">
        <f>IF(AND('MATRIZ DE RIESGOS '!#REF!="Muy Alta",'MATRIZ DE RIESGOS '!#REF!="Catastrófico"),CONCATENATE("R7C",'MATRIZ DE RIESGOS '!#REF!),"")</f>
        <v>#ERROR!</v>
      </c>
      <c r="AL12" s="221" t="str">
        <f>IF(AND('MATRIZ DE RIESGOS '!#REF!="Muy Alta",'MATRIZ DE RIESGOS '!#REF!="Catastrófico"),CONCATENATE("R7C",'MATRIZ DE RIESGOS '!#REF!),"")</f>
        <v>#ERROR!</v>
      </c>
      <c r="AM12" s="222" t="str">
        <f>IF(AND('MATRIZ DE RIESGOS '!#REF!="Muy Alta",'MATRIZ DE RIESGOS '!#REF!="Catastrófico"),CONCATENATE("R7C",'MATRIZ DE RIESGOS '!#REF!),"")</f>
        <v>#ERROR!</v>
      </c>
      <c r="AN12" s="1"/>
      <c r="AO12" s="21"/>
      <c r="AT12" s="9"/>
      <c r="AU12" s="1"/>
      <c r="AV12" s="1"/>
      <c r="AW12" s="1"/>
      <c r="AX12" s="1"/>
      <c r="AY12" s="1"/>
      <c r="AZ12" s="1"/>
      <c r="BA12" s="1"/>
      <c r="BB12" s="1"/>
      <c r="BC12" s="1"/>
      <c r="BD12" s="1"/>
      <c r="BE12" s="1"/>
      <c r="BF12" s="1"/>
      <c r="BG12" s="1"/>
      <c r="BH12" s="1"/>
      <c r="BI12" s="1"/>
    </row>
    <row r="13" ht="15.0" customHeight="1">
      <c r="A13" s="1"/>
      <c r="B13" s="169"/>
      <c r="D13" s="9"/>
      <c r="E13" s="21"/>
      <c r="I13" s="9"/>
      <c r="J13" s="217" t="str">
        <f>IF(AND('MATRIZ DE RIESGOS '!#REF!="Muy Alta",'MATRIZ DE RIESGOS '!#REF!="Leve"),CONCATENATE("R8C",'MATRIZ DE RIESGOS '!#REF!),"")</f>
        <v>#ERROR!</v>
      </c>
      <c r="K13" s="218" t="str">
        <f>IF(AND('MATRIZ DE RIESGOS '!#REF!="Muy Alta",'MATRIZ DE RIESGOS '!#REF!="Leve"),CONCATENATE("R8C",'MATRIZ DE RIESGOS '!#REF!),"")</f>
        <v>#ERROR!</v>
      </c>
      <c r="L13" s="218" t="str">
        <f>IF(AND('MATRIZ DE RIESGOS '!#REF!="Muy Alta",'MATRIZ DE RIESGOS '!#REF!="Leve"),CONCATENATE("R8C",'MATRIZ DE RIESGOS '!#REF!),"")</f>
        <v>#ERROR!</v>
      </c>
      <c r="M13" s="218" t="str">
        <f>IF(AND('MATRIZ DE RIESGOS '!#REF!="Muy Alta",'MATRIZ DE RIESGOS '!#REF!="Leve"),CONCATENATE("R8C",'MATRIZ DE RIESGOS '!#REF!),"")</f>
        <v>#ERROR!</v>
      </c>
      <c r="N13" s="218" t="str">
        <f>IF(AND('MATRIZ DE RIESGOS '!#REF!="Muy Alta",'MATRIZ DE RIESGOS '!#REF!="Leve"),CONCATENATE("R8C",'MATRIZ DE RIESGOS '!#REF!),"")</f>
        <v>#ERROR!</v>
      </c>
      <c r="O13" s="219" t="str">
        <f>IF(AND('MATRIZ DE RIESGOS '!#REF!="Muy Alta",'MATRIZ DE RIESGOS '!#REF!="Leve"),CONCATENATE("R8C",'MATRIZ DE RIESGOS '!#REF!),"")</f>
        <v>#ERROR!</v>
      </c>
      <c r="P13" s="217" t="str">
        <f>IF(AND('MATRIZ DE RIESGOS '!#REF!="Muy Alta",'MATRIZ DE RIESGOS '!#REF!="Menor"),CONCATENATE("R8C",'MATRIZ DE RIESGOS '!#REF!),"")</f>
        <v>#ERROR!</v>
      </c>
      <c r="Q13" s="218" t="str">
        <f>IF(AND('MATRIZ DE RIESGOS '!#REF!="Muy Alta",'MATRIZ DE RIESGOS '!#REF!="Menor"),CONCATENATE("R8C",'MATRIZ DE RIESGOS '!#REF!),"")</f>
        <v>#ERROR!</v>
      </c>
      <c r="R13" s="218" t="str">
        <f>IF(AND('MATRIZ DE RIESGOS '!#REF!="Muy Alta",'MATRIZ DE RIESGOS '!#REF!="Menor"),CONCATENATE("R8C",'MATRIZ DE RIESGOS '!#REF!),"")</f>
        <v>#ERROR!</v>
      </c>
      <c r="S13" s="218" t="str">
        <f>IF(AND('MATRIZ DE RIESGOS '!#REF!="Muy Alta",'MATRIZ DE RIESGOS '!#REF!="Menor"),CONCATENATE("R8C",'MATRIZ DE RIESGOS '!#REF!),"")</f>
        <v>#ERROR!</v>
      </c>
      <c r="T13" s="218" t="str">
        <f>IF(AND('MATRIZ DE RIESGOS '!#REF!="Muy Alta",'MATRIZ DE RIESGOS '!#REF!="Menor"),CONCATENATE("R8C",'MATRIZ DE RIESGOS '!#REF!),"")</f>
        <v>#ERROR!</v>
      </c>
      <c r="U13" s="219" t="str">
        <f>IF(AND('MATRIZ DE RIESGOS '!#REF!="Muy Alta",'MATRIZ DE RIESGOS '!#REF!="Menor"),CONCATENATE("R8C",'MATRIZ DE RIESGOS '!#REF!),"")</f>
        <v>#ERROR!</v>
      </c>
      <c r="V13" s="217" t="str">
        <f>IF(AND('MATRIZ DE RIESGOS '!#REF!="Muy Alta",'MATRIZ DE RIESGOS '!#REF!="Moderado"),CONCATENATE("R8C",'MATRIZ DE RIESGOS '!#REF!),"")</f>
        <v>#ERROR!</v>
      </c>
      <c r="W13" s="218" t="str">
        <f>IF(AND('MATRIZ DE RIESGOS '!#REF!="Muy Alta",'MATRIZ DE RIESGOS '!#REF!="Moderado"),CONCATENATE("R8C",'MATRIZ DE RIESGOS '!#REF!),"")</f>
        <v>#ERROR!</v>
      </c>
      <c r="X13" s="218" t="str">
        <f>IF(AND('MATRIZ DE RIESGOS '!#REF!="Muy Alta",'MATRIZ DE RIESGOS '!#REF!="Moderado"),CONCATENATE("R8C",'MATRIZ DE RIESGOS '!#REF!),"")</f>
        <v>#ERROR!</v>
      </c>
      <c r="Y13" s="218" t="str">
        <f>IF(AND('MATRIZ DE RIESGOS '!#REF!="Muy Alta",'MATRIZ DE RIESGOS '!#REF!="Moderado"),CONCATENATE("R8C",'MATRIZ DE RIESGOS '!#REF!),"")</f>
        <v>#ERROR!</v>
      </c>
      <c r="Z13" s="218" t="str">
        <f>IF(AND('MATRIZ DE RIESGOS '!#REF!="Muy Alta",'MATRIZ DE RIESGOS '!#REF!="Moderado"),CONCATENATE("R8C",'MATRIZ DE RIESGOS '!#REF!),"")</f>
        <v>#ERROR!</v>
      </c>
      <c r="AA13" s="219" t="str">
        <f>IF(AND('MATRIZ DE RIESGOS '!#REF!="Muy Alta",'MATRIZ DE RIESGOS '!#REF!="Moderado"),CONCATENATE("R8C",'MATRIZ DE RIESGOS '!#REF!),"")</f>
        <v>#ERROR!</v>
      </c>
      <c r="AB13" s="217" t="str">
        <f>IF(AND('MATRIZ DE RIESGOS '!#REF!="Muy Alta",'MATRIZ DE RIESGOS '!#REF!="Mayor"),CONCATENATE("R8C",'MATRIZ DE RIESGOS '!#REF!),"")</f>
        <v>#ERROR!</v>
      </c>
      <c r="AC13" s="218" t="str">
        <f>IF(AND('MATRIZ DE RIESGOS '!#REF!="Muy Alta",'MATRIZ DE RIESGOS '!#REF!="Mayor"),CONCATENATE("R8C",'MATRIZ DE RIESGOS '!#REF!),"")</f>
        <v>#ERROR!</v>
      </c>
      <c r="AD13" s="218" t="str">
        <f>IF(AND('MATRIZ DE RIESGOS '!#REF!="Muy Alta",'MATRIZ DE RIESGOS '!#REF!="Mayor"),CONCATENATE("R8C",'MATRIZ DE RIESGOS '!#REF!),"")</f>
        <v>#ERROR!</v>
      </c>
      <c r="AE13" s="218" t="str">
        <f>IF(AND('MATRIZ DE RIESGOS '!#REF!="Muy Alta",'MATRIZ DE RIESGOS '!#REF!="Mayor"),CONCATENATE("R8C",'MATRIZ DE RIESGOS '!#REF!),"")</f>
        <v>#ERROR!</v>
      </c>
      <c r="AF13" s="218" t="str">
        <f>IF(AND('MATRIZ DE RIESGOS '!#REF!="Muy Alta",'MATRIZ DE RIESGOS '!#REF!="Mayor"),CONCATENATE("R8C",'MATRIZ DE RIESGOS '!#REF!),"")</f>
        <v>#ERROR!</v>
      </c>
      <c r="AG13" s="219" t="str">
        <f>IF(AND('MATRIZ DE RIESGOS '!#REF!="Muy Alta",'MATRIZ DE RIESGOS '!#REF!="Mayor"),CONCATENATE("R8C",'MATRIZ DE RIESGOS '!#REF!),"")</f>
        <v>#ERROR!</v>
      </c>
      <c r="AH13" s="220" t="str">
        <f>IF(AND('MATRIZ DE RIESGOS '!#REF!="Muy Alta",'MATRIZ DE RIESGOS '!#REF!="Catastrófico"),CONCATENATE("R8C",'MATRIZ DE RIESGOS '!#REF!),"")</f>
        <v>#ERROR!</v>
      </c>
      <c r="AI13" s="221" t="str">
        <f>IF(AND('MATRIZ DE RIESGOS '!#REF!="Muy Alta",'MATRIZ DE RIESGOS '!#REF!="Catastrófico"),CONCATENATE("R8C",'MATRIZ DE RIESGOS '!#REF!),"")</f>
        <v>#ERROR!</v>
      </c>
      <c r="AJ13" s="221" t="str">
        <f>IF(AND('MATRIZ DE RIESGOS '!#REF!="Muy Alta",'MATRIZ DE RIESGOS '!#REF!="Catastrófico"),CONCATENATE("R8C",'MATRIZ DE RIESGOS '!#REF!),"")</f>
        <v>#ERROR!</v>
      </c>
      <c r="AK13" s="221" t="str">
        <f>IF(AND('MATRIZ DE RIESGOS '!#REF!="Muy Alta",'MATRIZ DE RIESGOS '!#REF!="Catastrófico"),CONCATENATE("R8C",'MATRIZ DE RIESGOS '!#REF!),"")</f>
        <v>#ERROR!</v>
      </c>
      <c r="AL13" s="221" t="str">
        <f>IF(AND('MATRIZ DE RIESGOS '!#REF!="Muy Alta",'MATRIZ DE RIESGOS '!#REF!="Catastrófico"),CONCATENATE("R8C",'MATRIZ DE RIESGOS '!#REF!),"")</f>
        <v>#ERROR!</v>
      </c>
      <c r="AM13" s="222" t="str">
        <f>IF(AND('MATRIZ DE RIESGOS '!#REF!="Muy Alta",'MATRIZ DE RIESGOS '!#REF!="Catastrófico"),CONCATENATE("R8C",'MATRIZ DE RIESGOS '!#REF!),"")</f>
        <v>#ERROR!</v>
      </c>
      <c r="AN13" s="1"/>
      <c r="AO13" s="21"/>
      <c r="AT13" s="9"/>
      <c r="AU13" s="1"/>
      <c r="AV13" s="1"/>
      <c r="AW13" s="1"/>
      <c r="AX13" s="1"/>
      <c r="AY13" s="1"/>
      <c r="AZ13" s="1"/>
      <c r="BA13" s="1"/>
      <c r="BB13" s="1"/>
      <c r="BC13" s="1"/>
      <c r="BD13" s="1"/>
      <c r="BE13" s="1"/>
      <c r="BF13" s="1"/>
      <c r="BG13" s="1"/>
      <c r="BH13" s="1"/>
      <c r="BI13" s="1"/>
    </row>
    <row r="14" ht="15.0" customHeight="1">
      <c r="A14" s="1"/>
      <c r="B14" s="169"/>
      <c r="D14" s="9"/>
      <c r="E14" s="21"/>
      <c r="I14" s="9"/>
      <c r="J14" s="217" t="str">
        <f>IF(AND('MATRIZ DE RIESGOS '!#REF!="Muy Alta",'MATRIZ DE RIESGOS '!#REF!="Leve"),CONCATENATE("R9C",'MATRIZ DE RIESGOS '!#REF!),"")</f>
        <v>#ERROR!</v>
      </c>
      <c r="K14" s="218" t="str">
        <f>IF(AND('MATRIZ DE RIESGOS '!#REF!="Muy Alta",'MATRIZ DE RIESGOS '!#REF!="Leve"),CONCATENATE("R9C",'MATRIZ DE RIESGOS '!#REF!),"")</f>
        <v>#ERROR!</v>
      </c>
      <c r="L14" s="218" t="str">
        <f>IF(AND('MATRIZ DE RIESGOS '!#REF!="Muy Alta",'MATRIZ DE RIESGOS '!#REF!="Leve"),CONCATENATE("R9C",'MATRIZ DE RIESGOS '!#REF!),"")</f>
        <v>#ERROR!</v>
      </c>
      <c r="M14" s="218" t="str">
        <f>IF(AND('MATRIZ DE RIESGOS '!#REF!="Muy Alta",'MATRIZ DE RIESGOS '!#REF!="Leve"),CONCATENATE("R9C",'MATRIZ DE RIESGOS '!#REF!),"")</f>
        <v>#ERROR!</v>
      </c>
      <c r="N14" s="218" t="str">
        <f>IF(AND('MATRIZ DE RIESGOS '!#REF!="Muy Alta",'MATRIZ DE RIESGOS '!#REF!="Leve"),CONCATENATE("R9C",'MATRIZ DE RIESGOS '!#REF!),"")</f>
        <v>#ERROR!</v>
      </c>
      <c r="O14" s="219" t="str">
        <f>IF(AND('MATRIZ DE RIESGOS '!#REF!="Muy Alta",'MATRIZ DE RIESGOS '!#REF!="Leve"),CONCATENATE("R9C",'MATRIZ DE RIESGOS '!#REF!),"")</f>
        <v>#ERROR!</v>
      </c>
      <c r="P14" s="217" t="str">
        <f>IF(AND('MATRIZ DE RIESGOS '!#REF!="Muy Alta",'MATRIZ DE RIESGOS '!#REF!="Menor"),CONCATENATE("R9C",'MATRIZ DE RIESGOS '!#REF!),"")</f>
        <v>#ERROR!</v>
      </c>
      <c r="Q14" s="218" t="str">
        <f>IF(AND('MATRIZ DE RIESGOS '!#REF!="Muy Alta",'MATRIZ DE RIESGOS '!#REF!="Menor"),CONCATENATE("R9C",'MATRIZ DE RIESGOS '!#REF!),"")</f>
        <v>#ERROR!</v>
      </c>
      <c r="R14" s="218" t="str">
        <f>IF(AND('MATRIZ DE RIESGOS '!#REF!="Muy Alta",'MATRIZ DE RIESGOS '!#REF!="Menor"),CONCATENATE("R9C",'MATRIZ DE RIESGOS '!#REF!),"")</f>
        <v>#ERROR!</v>
      </c>
      <c r="S14" s="218" t="str">
        <f>IF(AND('MATRIZ DE RIESGOS '!#REF!="Muy Alta",'MATRIZ DE RIESGOS '!#REF!="Menor"),CONCATENATE("R9C",'MATRIZ DE RIESGOS '!#REF!),"")</f>
        <v>#ERROR!</v>
      </c>
      <c r="T14" s="218" t="str">
        <f>IF(AND('MATRIZ DE RIESGOS '!#REF!="Muy Alta",'MATRIZ DE RIESGOS '!#REF!="Menor"),CONCATENATE("R9C",'MATRIZ DE RIESGOS '!#REF!),"")</f>
        <v>#ERROR!</v>
      </c>
      <c r="U14" s="219" t="str">
        <f>IF(AND('MATRIZ DE RIESGOS '!#REF!="Muy Alta",'MATRIZ DE RIESGOS '!#REF!="Menor"),CONCATENATE("R9C",'MATRIZ DE RIESGOS '!#REF!),"")</f>
        <v>#ERROR!</v>
      </c>
      <c r="V14" s="217" t="str">
        <f>IF(AND('MATRIZ DE RIESGOS '!#REF!="Muy Alta",'MATRIZ DE RIESGOS '!#REF!="Moderado"),CONCATENATE("R9C",'MATRIZ DE RIESGOS '!#REF!),"")</f>
        <v>#ERROR!</v>
      </c>
      <c r="W14" s="218" t="str">
        <f>IF(AND('MATRIZ DE RIESGOS '!#REF!="Muy Alta",'MATRIZ DE RIESGOS '!#REF!="Moderado"),CONCATENATE("R9C",'MATRIZ DE RIESGOS '!#REF!),"")</f>
        <v>#ERROR!</v>
      </c>
      <c r="X14" s="218" t="str">
        <f>IF(AND('MATRIZ DE RIESGOS '!#REF!="Muy Alta",'MATRIZ DE RIESGOS '!#REF!="Moderado"),CONCATENATE("R9C",'MATRIZ DE RIESGOS '!#REF!),"")</f>
        <v>#ERROR!</v>
      </c>
      <c r="Y14" s="218" t="str">
        <f>IF(AND('MATRIZ DE RIESGOS '!#REF!="Muy Alta",'MATRIZ DE RIESGOS '!#REF!="Moderado"),CONCATENATE("R9C",'MATRIZ DE RIESGOS '!#REF!),"")</f>
        <v>#ERROR!</v>
      </c>
      <c r="Z14" s="218" t="str">
        <f>IF(AND('MATRIZ DE RIESGOS '!#REF!="Muy Alta",'MATRIZ DE RIESGOS '!#REF!="Moderado"),CONCATENATE("R9C",'MATRIZ DE RIESGOS '!#REF!),"")</f>
        <v>#ERROR!</v>
      </c>
      <c r="AA14" s="219" t="str">
        <f>IF(AND('MATRIZ DE RIESGOS '!#REF!="Muy Alta",'MATRIZ DE RIESGOS '!#REF!="Moderado"),CONCATENATE("R9C",'MATRIZ DE RIESGOS '!#REF!),"")</f>
        <v>#ERROR!</v>
      </c>
      <c r="AB14" s="217" t="str">
        <f>IF(AND('MATRIZ DE RIESGOS '!#REF!="Muy Alta",'MATRIZ DE RIESGOS '!#REF!="Mayor"),CONCATENATE("R9C",'MATRIZ DE RIESGOS '!#REF!),"")</f>
        <v>#ERROR!</v>
      </c>
      <c r="AC14" s="218" t="str">
        <f>IF(AND('MATRIZ DE RIESGOS '!#REF!="Muy Alta",'MATRIZ DE RIESGOS '!#REF!="Mayor"),CONCATENATE("R9C",'MATRIZ DE RIESGOS '!#REF!),"")</f>
        <v>#ERROR!</v>
      </c>
      <c r="AD14" s="218" t="str">
        <f>IF(AND('MATRIZ DE RIESGOS '!#REF!="Muy Alta",'MATRIZ DE RIESGOS '!#REF!="Mayor"),CONCATENATE("R9C",'MATRIZ DE RIESGOS '!#REF!),"")</f>
        <v>#ERROR!</v>
      </c>
      <c r="AE14" s="218" t="str">
        <f>IF(AND('MATRIZ DE RIESGOS '!#REF!="Muy Alta",'MATRIZ DE RIESGOS '!#REF!="Mayor"),CONCATENATE("R9C",'MATRIZ DE RIESGOS '!#REF!),"")</f>
        <v>#ERROR!</v>
      </c>
      <c r="AF14" s="218" t="str">
        <f>IF(AND('MATRIZ DE RIESGOS '!#REF!="Muy Alta",'MATRIZ DE RIESGOS '!#REF!="Mayor"),CONCATENATE("R9C",'MATRIZ DE RIESGOS '!#REF!),"")</f>
        <v>#ERROR!</v>
      </c>
      <c r="AG14" s="219" t="str">
        <f>IF(AND('MATRIZ DE RIESGOS '!#REF!="Muy Alta",'MATRIZ DE RIESGOS '!#REF!="Mayor"),CONCATENATE("R9C",'MATRIZ DE RIESGOS '!#REF!),"")</f>
        <v>#ERROR!</v>
      </c>
      <c r="AH14" s="220" t="str">
        <f>IF(AND('MATRIZ DE RIESGOS '!#REF!="Muy Alta",'MATRIZ DE RIESGOS '!#REF!="Catastrófico"),CONCATENATE("R9C",'MATRIZ DE RIESGOS '!#REF!),"")</f>
        <v>#ERROR!</v>
      </c>
      <c r="AI14" s="221" t="str">
        <f>IF(AND('MATRIZ DE RIESGOS '!#REF!="Muy Alta",'MATRIZ DE RIESGOS '!#REF!="Catastrófico"),CONCATENATE("R9C",'MATRIZ DE RIESGOS '!#REF!),"")</f>
        <v>#ERROR!</v>
      </c>
      <c r="AJ14" s="221" t="str">
        <f>IF(AND('MATRIZ DE RIESGOS '!#REF!="Muy Alta",'MATRIZ DE RIESGOS '!#REF!="Catastrófico"),CONCATENATE("R9C",'MATRIZ DE RIESGOS '!#REF!),"")</f>
        <v>#ERROR!</v>
      </c>
      <c r="AK14" s="221" t="str">
        <f>IF(AND('MATRIZ DE RIESGOS '!#REF!="Muy Alta",'MATRIZ DE RIESGOS '!#REF!="Catastrófico"),CONCATENATE("R9C",'MATRIZ DE RIESGOS '!#REF!),"")</f>
        <v>#ERROR!</v>
      </c>
      <c r="AL14" s="221" t="str">
        <f>IF(AND('MATRIZ DE RIESGOS '!#REF!="Muy Alta",'MATRIZ DE RIESGOS '!#REF!="Catastrófico"),CONCATENATE("R9C",'MATRIZ DE RIESGOS '!#REF!),"")</f>
        <v>#ERROR!</v>
      </c>
      <c r="AM14" s="222" t="str">
        <f>IF(AND('MATRIZ DE RIESGOS '!#REF!="Muy Alta",'MATRIZ DE RIESGOS '!#REF!="Catastrófico"),CONCATENATE("R9C",'MATRIZ DE RIESGOS '!#REF!),"")</f>
        <v>#ERROR!</v>
      </c>
      <c r="AN14" s="1"/>
      <c r="AO14" s="21"/>
      <c r="AT14" s="9"/>
      <c r="AU14" s="1"/>
      <c r="AV14" s="1"/>
      <c r="AW14" s="1"/>
      <c r="AX14" s="1"/>
      <c r="AY14" s="1"/>
      <c r="AZ14" s="1"/>
      <c r="BA14" s="1"/>
      <c r="BB14" s="1"/>
      <c r="BC14" s="1"/>
      <c r="BD14" s="1"/>
      <c r="BE14" s="1"/>
      <c r="BF14" s="1"/>
      <c r="BG14" s="1"/>
      <c r="BH14" s="1"/>
      <c r="BI14" s="1"/>
    </row>
    <row r="15" ht="15.75" customHeight="1">
      <c r="A15" s="1"/>
      <c r="B15" s="169"/>
      <c r="D15" s="9"/>
      <c r="E15" s="191"/>
      <c r="F15" s="192"/>
      <c r="G15" s="192"/>
      <c r="H15" s="192"/>
      <c r="I15" s="193"/>
      <c r="J15" s="223" t="str">
        <f>IF(AND('MATRIZ DE RIESGOS '!#REF!="Muy Alta",'MATRIZ DE RIESGOS '!#REF!="Leve"),CONCATENATE("R10C",'MATRIZ DE RIESGOS '!#REF!),"")</f>
        <v>#ERROR!</v>
      </c>
      <c r="K15" s="224" t="str">
        <f>IF(AND('MATRIZ DE RIESGOS '!#REF!="Muy Alta",'MATRIZ DE RIESGOS '!#REF!="Leve"),CONCATENATE("R10C",'MATRIZ DE RIESGOS '!#REF!),"")</f>
        <v>#ERROR!</v>
      </c>
      <c r="L15" s="224" t="str">
        <f>IF(AND('MATRIZ DE RIESGOS '!#REF!="Muy Alta",'MATRIZ DE RIESGOS '!#REF!="Leve"),CONCATENATE("R10C",'MATRIZ DE RIESGOS '!#REF!),"")</f>
        <v>#ERROR!</v>
      </c>
      <c r="M15" s="224" t="str">
        <f>IF(AND('MATRIZ DE RIESGOS '!#REF!="Muy Alta",'MATRIZ DE RIESGOS '!#REF!="Leve"),CONCATENATE("R10C",'MATRIZ DE RIESGOS '!#REF!),"")</f>
        <v>#ERROR!</v>
      </c>
      <c r="N15" s="224" t="str">
        <f>IF(AND('MATRIZ DE RIESGOS '!#REF!="Muy Alta",'MATRIZ DE RIESGOS '!#REF!="Leve"),CONCATENATE("R10C",'MATRIZ DE RIESGOS '!#REF!),"")</f>
        <v>#ERROR!</v>
      </c>
      <c r="O15" s="225" t="str">
        <f>IF(AND('MATRIZ DE RIESGOS '!#REF!="Muy Alta",'MATRIZ DE RIESGOS '!#REF!="Leve"),CONCATENATE("R10C",'MATRIZ DE RIESGOS '!#REF!),"")</f>
        <v>#ERROR!</v>
      </c>
      <c r="P15" s="217" t="str">
        <f>IF(AND('MATRIZ DE RIESGOS '!#REF!="Muy Alta",'MATRIZ DE RIESGOS '!#REF!="Menor"),CONCATENATE("R10C",'MATRIZ DE RIESGOS '!#REF!),"")</f>
        <v>#ERROR!</v>
      </c>
      <c r="Q15" s="218" t="str">
        <f>IF(AND('MATRIZ DE RIESGOS '!#REF!="Muy Alta",'MATRIZ DE RIESGOS '!#REF!="Menor"),CONCATENATE("R10C",'MATRIZ DE RIESGOS '!#REF!),"")</f>
        <v>#ERROR!</v>
      </c>
      <c r="R15" s="218" t="str">
        <f>IF(AND('MATRIZ DE RIESGOS '!#REF!="Muy Alta",'MATRIZ DE RIESGOS '!#REF!="Menor"),CONCATENATE("R10C",'MATRIZ DE RIESGOS '!#REF!),"")</f>
        <v>#ERROR!</v>
      </c>
      <c r="S15" s="218" t="str">
        <f>IF(AND('MATRIZ DE RIESGOS '!#REF!="Muy Alta",'MATRIZ DE RIESGOS '!#REF!="Menor"),CONCATENATE("R10C",'MATRIZ DE RIESGOS '!#REF!),"")</f>
        <v>#ERROR!</v>
      </c>
      <c r="T15" s="218" t="str">
        <f>IF(AND('MATRIZ DE RIESGOS '!#REF!="Muy Alta",'MATRIZ DE RIESGOS '!#REF!="Menor"),CONCATENATE("R10C",'MATRIZ DE RIESGOS '!#REF!),"")</f>
        <v>#ERROR!</v>
      </c>
      <c r="U15" s="219" t="str">
        <f>IF(AND('MATRIZ DE RIESGOS '!#REF!="Muy Alta",'MATRIZ DE RIESGOS '!#REF!="Menor"),CONCATENATE("R10C",'MATRIZ DE RIESGOS '!#REF!),"")</f>
        <v>#ERROR!</v>
      </c>
      <c r="V15" s="223" t="str">
        <f>IF(AND('MATRIZ DE RIESGOS '!#REF!="Muy Alta",'MATRIZ DE RIESGOS '!#REF!="Moderado"),CONCATENATE("R10C",'MATRIZ DE RIESGOS '!#REF!),"")</f>
        <v>#ERROR!</v>
      </c>
      <c r="W15" s="224" t="str">
        <f>IF(AND('MATRIZ DE RIESGOS '!#REF!="Muy Alta",'MATRIZ DE RIESGOS '!#REF!="Moderado"),CONCATENATE("R10C",'MATRIZ DE RIESGOS '!#REF!),"")</f>
        <v>#ERROR!</v>
      </c>
      <c r="X15" s="224" t="str">
        <f>IF(AND('MATRIZ DE RIESGOS '!#REF!="Muy Alta",'MATRIZ DE RIESGOS '!#REF!="Moderado"),CONCATENATE("R10C",'MATRIZ DE RIESGOS '!#REF!),"")</f>
        <v>#ERROR!</v>
      </c>
      <c r="Y15" s="224" t="str">
        <f>IF(AND('MATRIZ DE RIESGOS '!#REF!="Muy Alta",'MATRIZ DE RIESGOS '!#REF!="Moderado"),CONCATENATE("R10C",'MATRIZ DE RIESGOS '!#REF!),"")</f>
        <v>#ERROR!</v>
      </c>
      <c r="Z15" s="224" t="str">
        <f>IF(AND('MATRIZ DE RIESGOS '!#REF!="Muy Alta",'MATRIZ DE RIESGOS '!#REF!="Moderado"),CONCATENATE("R10C",'MATRIZ DE RIESGOS '!#REF!),"")</f>
        <v>#ERROR!</v>
      </c>
      <c r="AA15" s="225" t="str">
        <f>IF(AND('MATRIZ DE RIESGOS '!#REF!="Muy Alta",'MATRIZ DE RIESGOS '!#REF!="Moderado"),CONCATENATE("R10C",'MATRIZ DE RIESGOS '!#REF!),"")</f>
        <v>#ERROR!</v>
      </c>
      <c r="AB15" s="217" t="str">
        <f>IF(AND('MATRIZ DE RIESGOS '!#REF!="Muy Alta",'MATRIZ DE RIESGOS '!#REF!="Mayor"),CONCATENATE("R10C",'MATRIZ DE RIESGOS '!#REF!),"")</f>
        <v>#ERROR!</v>
      </c>
      <c r="AC15" s="218" t="str">
        <f>IF(AND('MATRIZ DE RIESGOS '!#REF!="Muy Alta",'MATRIZ DE RIESGOS '!#REF!="Mayor"),CONCATENATE("R10C",'MATRIZ DE RIESGOS '!#REF!),"")</f>
        <v>#ERROR!</v>
      </c>
      <c r="AD15" s="218" t="str">
        <f>IF(AND('MATRIZ DE RIESGOS '!#REF!="Muy Alta",'MATRIZ DE RIESGOS '!#REF!="Mayor"),CONCATENATE("R10C",'MATRIZ DE RIESGOS '!#REF!),"")</f>
        <v>#ERROR!</v>
      </c>
      <c r="AE15" s="218" t="str">
        <f>IF(AND('MATRIZ DE RIESGOS '!#REF!="Muy Alta",'MATRIZ DE RIESGOS '!#REF!="Mayor"),CONCATENATE("R10C",'MATRIZ DE RIESGOS '!#REF!),"")</f>
        <v>#ERROR!</v>
      </c>
      <c r="AF15" s="218" t="str">
        <f>IF(AND('MATRIZ DE RIESGOS '!#REF!="Muy Alta",'MATRIZ DE RIESGOS '!#REF!="Mayor"),CONCATENATE("R10C",'MATRIZ DE RIESGOS '!#REF!),"")</f>
        <v>#ERROR!</v>
      </c>
      <c r="AG15" s="219" t="str">
        <f>IF(AND('MATRIZ DE RIESGOS '!#REF!="Muy Alta",'MATRIZ DE RIESGOS '!#REF!="Mayor"),CONCATENATE("R10C",'MATRIZ DE RIESGOS '!#REF!),"")</f>
        <v>#ERROR!</v>
      </c>
      <c r="AH15" s="226" t="str">
        <f>IF(AND('MATRIZ DE RIESGOS '!#REF!="Muy Alta",'MATRIZ DE RIESGOS '!#REF!="Catastrófico"),CONCATENATE("R10C",'MATRIZ DE RIESGOS '!#REF!),"")</f>
        <v>#ERROR!</v>
      </c>
      <c r="AI15" s="227" t="str">
        <f>IF(AND('MATRIZ DE RIESGOS '!#REF!="Muy Alta",'MATRIZ DE RIESGOS '!#REF!="Catastrófico"),CONCATENATE("R10C",'MATRIZ DE RIESGOS '!#REF!),"")</f>
        <v>#ERROR!</v>
      </c>
      <c r="AJ15" s="227" t="str">
        <f>IF(AND('MATRIZ DE RIESGOS '!#REF!="Muy Alta",'MATRIZ DE RIESGOS '!#REF!="Catastrófico"),CONCATENATE("R10C",'MATRIZ DE RIESGOS '!#REF!),"")</f>
        <v>#ERROR!</v>
      </c>
      <c r="AK15" s="227" t="str">
        <f>IF(AND('MATRIZ DE RIESGOS '!#REF!="Muy Alta",'MATRIZ DE RIESGOS '!#REF!="Catastrófico"),CONCATENATE("R10C",'MATRIZ DE RIESGOS '!#REF!),"")</f>
        <v>#ERROR!</v>
      </c>
      <c r="AL15" s="227" t="str">
        <f>IF(AND('MATRIZ DE RIESGOS '!#REF!="Muy Alta",'MATRIZ DE RIESGOS '!#REF!="Catastrófico"),CONCATENATE("R10C",'MATRIZ DE RIESGOS '!#REF!),"")</f>
        <v>#ERROR!</v>
      </c>
      <c r="AM15" s="228" t="str">
        <f>IF(AND('MATRIZ DE RIESGOS '!#REF!="Muy Alta",'MATRIZ DE RIESGOS '!#REF!="Catastrófico"),CONCATENATE("R10C",'MATRIZ DE RIESGOS '!#REF!),"")</f>
        <v>#ERROR!</v>
      </c>
      <c r="AN15" s="1"/>
      <c r="AO15" s="191"/>
      <c r="AP15" s="192"/>
      <c r="AQ15" s="192"/>
      <c r="AR15" s="192"/>
      <c r="AS15" s="192"/>
      <c r="AT15" s="193"/>
      <c r="AU15" s="1"/>
      <c r="AV15" s="1"/>
      <c r="AW15" s="1"/>
      <c r="AX15" s="1"/>
      <c r="AY15" s="1"/>
      <c r="AZ15" s="1"/>
      <c r="BA15" s="1"/>
      <c r="BB15" s="1"/>
      <c r="BC15" s="1"/>
      <c r="BD15" s="1"/>
      <c r="BE15" s="1"/>
      <c r="BF15" s="1"/>
      <c r="BG15" s="1"/>
      <c r="BH15" s="1"/>
      <c r="BI15" s="1"/>
    </row>
    <row r="16" ht="15.0" customHeight="1">
      <c r="A16" s="1"/>
      <c r="B16" s="169"/>
      <c r="D16" s="9"/>
      <c r="E16" s="209" t="s">
        <v>129</v>
      </c>
      <c r="F16" s="177"/>
      <c r="G16" s="177"/>
      <c r="H16" s="177"/>
      <c r="I16" s="177"/>
      <c r="J16" s="229" t="str">
        <f>IF(AND('MATRIZ DE RIESGOS '!$Y$9="Alta",'MATRIZ DE RIESGOS '!$AA$9="Leve"),CONCATENATE("R1C",'MATRIZ DE RIESGOS '!$O$9),"")</f>
        <v/>
      </c>
      <c r="K16" s="230" t="str">
        <f>IF(AND('MATRIZ DE RIESGOS '!$Y$10="Alta",'MATRIZ DE RIESGOS '!$AA$10="Leve"),CONCATENATE("R1C",'MATRIZ DE RIESGOS '!$O$10),"")</f>
        <v/>
      </c>
      <c r="L16" s="230" t="str">
        <f>IF(AND('MATRIZ DE RIESGOS '!$Y$11="Alta",'MATRIZ DE RIESGOS '!$AA$11="Leve"),CONCATENATE("R1C",'MATRIZ DE RIESGOS '!$O$11),"")</f>
        <v/>
      </c>
      <c r="M16" s="230" t="str">
        <f>IF(AND('MATRIZ DE RIESGOS '!$Y$12="Alta",'MATRIZ DE RIESGOS '!$AA$12="Leve"),CONCATENATE("R1C",'MATRIZ DE RIESGOS '!$O$12),"")</f>
        <v/>
      </c>
      <c r="N16" s="230" t="str">
        <f>IF(AND('MATRIZ DE RIESGOS '!$Y$13="Alta",'MATRIZ DE RIESGOS '!$AA$13="Leve"),CONCATENATE("R1C",'MATRIZ DE RIESGOS '!$O$13),"")</f>
        <v/>
      </c>
      <c r="O16" s="231" t="str">
        <f>IF(AND('MATRIZ DE RIESGOS '!$Y$14="Alta",'MATRIZ DE RIESGOS '!$AA$14="Leve"),CONCATENATE("R1C",'MATRIZ DE RIESGOS '!$O$14),"")</f>
        <v/>
      </c>
      <c r="P16" s="229" t="str">
        <f>IF(AND('MATRIZ DE RIESGOS '!$Y$9="Alta",'MATRIZ DE RIESGOS '!$AA$9="Menor"),CONCATENATE("R1C",'MATRIZ DE RIESGOS '!$O$9),"")</f>
        <v/>
      </c>
      <c r="Q16" s="230" t="str">
        <f>IF(AND('MATRIZ DE RIESGOS '!$Y$10="Alta",'MATRIZ DE RIESGOS '!$AA$10="Menor"),CONCATENATE("R1C",'MATRIZ DE RIESGOS '!$O$10),"")</f>
        <v/>
      </c>
      <c r="R16" s="230" t="str">
        <f>IF(AND('MATRIZ DE RIESGOS '!$Y$11="Alta",'MATRIZ DE RIESGOS '!$AA$11="Menor"),CONCATENATE("R1C",'MATRIZ DE RIESGOS '!$O$11),"")</f>
        <v/>
      </c>
      <c r="S16" s="230" t="str">
        <f>IF(AND('MATRIZ DE RIESGOS '!$Y$12="Alta",'MATRIZ DE RIESGOS '!$AA$12="Menor"),CONCATENATE("R1C",'MATRIZ DE RIESGOS '!$O$12),"")</f>
        <v/>
      </c>
      <c r="T16" s="230" t="str">
        <f>IF(AND('MATRIZ DE RIESGOS '!$Y$13="Alta",'MATRIZ DE RIESGOS '!$AA$13="Menor"),CONCATENATE("R1C",'MATRIZ DE RIESGOS '!$O$13),"")</f>
        <v/>
      </c>
      <c r="U16" s="231" t="str">
        <f>IF(AND('MATRIZ DE RIESGOS '!$Y$14="Alta",'MATRIZ DE RIESGOS '!$AA$14="Menor"),CONCATENATE("R1C",'MATRIZ DE RIESGOS '!$O$14),"")</f>
        <v/>
      </c>
      <c r="V16" s="210" t="str">
        <f>IF(AND('MATRIZ DE RIESGOS '!$Y$9="Alta",'MATRIZ DE RIESGOS '!$AA$9="Moderado"),CONCATENATE("R1C",'MATRIZ DE RIESGOS '!$O$9),"")</f>
        <v/>
      </c>
      <c r="W16" s="211" t="str">
        <f>IF(AND('MATRIZ DE RIESGOS '!$Y$10="Alta",'MATRIZ DE RIESGOS '!$AA$10="Moderado"),CONCATENATE("R1C",'MATRIZ DE RIESGOS '!$O$10),"")</f>
        <v/>
      </c>
      <c r="X16" s="211" t="str">
        <f>IF(AND('MATRIZ DE RIESGOS '!$Y$11="Alta",'MATRIZ DE RIESGOS '!$AA$11="Moderado"),CONCATENATE("R1C",'MATRIZ DE RIESGOS '!$O$11),"")</f>
        <v/>
      </c>
      <c r="Y16" s="211" t="str">
        <f>IF(AND('MATRIZ DE RIESGOS '!$Y$12="Alta",'MATRIZ DE RIESGOS '!$AA$12="Moderado"),CONCATENATE("R1C",'MATRIZ DE RIESGOS '!$O$12),"")</f>
        <v/>
      </c>
      <c r="Z16" s="211" t="str">
        <f>IF(AND('MATRIZ DE RIESGOS '!$Y$13="Alta",'MATRIZ DE RIESGOS '!$AA$13="Moderado"),CONCATENATE("R1C",'MATRIZ DE RIESGOS '!$O$13),"")</f>
        <v/>
      </c>
      <c r="AA16" s="212" t="str">
        <f>IF(AND('MATRIZ DE RIESGOS '!$Y$14="Alta",'MATRIZ DE RIESGOS '!$AA$14="Moderado"),CONCATENATE("R1C",'MATRIZ DE RIESGOS '!$O$14),"")</f>
        <v/>
      </c>
      <c r="AB16" s="210" t="str">
        <f>IF(AND('MATRIZ DE RIESGOS '!$Y$9="Alta",'MATRIZ DE RIESGOS '!$AA$9="Mayor"),CONCATENATE("R1C",'MATRIZ DE RIESGOS '!$O$9),"")</f>
        <v/>
      </c>
      <c r="AC16" s="211" t="str">
        <f>IF(AND('MATRIZ DE RIESGOS '!$Y$10="Alta",'MATRIZ DE RIESGOS '!$AA$10="Mayor"),CONCATENATE("R1C",'MATRIZ DE RIESGOS '!$O$10),"")</f>
        <v/>
      </c>
      <c r="AD16" s="211" t="str">
        <f>IF(AND('MATRIZ DE RIESGOS '!$Y$11="Alta",'MATRIZ DE RIESGOS '!$AA$11="Mayor"),CONCATENATE("R1C",'MATRIZ DE RIESGOS '!$O$11),"")</f>
        <v/>
      </c>
      <c r="AE16" s="211" t="str">
        <f>IF(AND('MATRIZ DE RIESGOS '!$Y$12="Alta",'MATRIZ DE RIESGOS '!$AA$12="Mayor"),CONCATENATE("R1C",'MATRIZ DE RIESGOS '!$O$12),"")</f>
        <v/>
      </c>
      <c r="AF16" s="211" t="str">
        <f>IF(AND('MATRIZ DE RIESGOS '!$Y$13="Alta",'MATRIZ DE RIESGOS '!$AA$13="Mayor"),CONCATENATE("R1C",'MATRIZ DE RIESGOS '!$O$13),"")</f>
        <v/>
      </c>
      <c r="AG16" s="212" t="str">
        <f>IF(AND('MATRIZ DE RIESGOS '!$Y$14="Alta",'MATRIZ DE RIESGOS '!$AA$14="Mayor"),CONCATENATE("R1C",'MATRIZ DE RIESGOS '!$O$14),"")</f>
        <v/>
      </c>
      <c r="AH16" s="213" t="str">
        <f>IF(AND('MATRIZ DE RIESGOS '!$Y$9="Alta",'MATRIZ DE RIESGOS '!$AA$9="Catastrófico"),CONCATENATE("R1C",'MATRIZ DE RIESGOS '!$O$9),"")</f>
        <v/>
      </c>
      <c r="AI16" s="214" t="str">
        <f>IF(AND('MATRIZ DE RIESGOS '!$Y$10="Alta",'MATRIZ DE RIESGOS '!$AA$10="Catastrófico"),CONCATENATE("R1C",'MATRIZ DE RIESGOS '!$O$10),"")</f>
        <v/>
      </c>
      <c r="AJ16" s="214" t="str">
        <f>IF(AND('MATRIZ DE RIESGOS '!$Y$11="Alta",'MATRIZ DE RIESGOS '!$AA$11="Catastrófico"),CONCATENATE("R1C",'MATRIZ DE RIESGOS '!$O$11),"")</f>
        <v/>
      </c>
      <c r="AK16" s="214" t="str">
        <f>IF(AND('MATRIZ DE RIESGOS '!$Y$12="Alta",'MATRIZ DE RIESGOS '!$AA$12="Catastrófico"),CONCATENATE("R1C",'MATRIZ DE RIESGOS '!$O$12),"")</f>
        <v/>
      </c>
      <c r="AL16" s="214" t="str">
        <f>IF(AND('MATRIZ DE RIESGOS '!$Y$13="Alta",'MATRIZ DE RIESGOS '!$AA$13="Catastrófico"),CONCATENATE("R1C",'MATRIZ DE RIESGOS '!$O$13),"")</f>
        <v/>
      </c>
      <c r="AM16" s="215" t="str">
        <f>IF(AND('MATRIZ DE RIESGOS '!$Y$14="Alta",'MATRIZ DE RIESGOS '!$AA$14="Catastrófico"),CONCATENATE("R1C",'MATRIZ DE RIESGOS '!$O$14),"")</f>
        <v/>
      </c>
      <c r="AN16" s="1"/>
      <c r="AO16" s="232" t="s">
        <v>130</v>
      </c>
      <c r="AP16" s="177"/>
      <c r="AQ16" s="177"/>
      <c r="AR16" s="177"/>
      <c r="AS16" s="177"/>
      <c r="AT16" s="178"/>
      <c r="AU16" s="1"/>
      <c r="AV16" s="1"/>
      <c r="AW16" s="1"/>
      <c r="AX16" s="1"/>
      <c r="AY16" s="1"/>
      <c r="AZ16" s="1"/>
      <c r="BA16" s="1"/>
      <c r="BB16" s="1"/>
      <c r="BC16" s="1"/>
      <c r="BD16" s="1"/>
      <c r="BE16" s="1"/>
      <c r="BF16" s="1"/>
      <c r="BG16" s="1"/>
      <c r="BH16" s="1"/>
      <c r="BI16" s="1"/>
    </row>
    <row r="17" ht="15.0" customHeight="1">
      <c r="A17" s="1"/>
      <c r="B17" s="169"/>
      <c r="D17" s="9"/>
      <c r="E17" s="21"/>
      <c r="J17" s="233" t="str">
        <f>IF(AND('MATRIZ DE RIESGOS '!#REF!="Alta",'MATRIZ DE RIESGOS '!#REF!="Leve"),CONCATENATE("R2C",'MATRIZ DE RIESGOS '!#REF!),"")</f>
        <v>#ERROR!</v>
      </c>
      <c r="K17" s="234" t="str">
        <f>IF(AND('MATRIZ DE RIESGOS '!#REF!="Alta",'MATRIZ DE RIESGOS '!#REF!="Leve"),CONCATENATE("R2C",'MATRIZ DE RIESGOS '!#REF!),"")</f>
        <v>#ERROR!</v>
      </c>
      <c r="L17" s="234" t="str">
        <f>IF(AND('MATRIZ DE RIESGOS '!#REF!="Alta",'MATRIZ DE RIESGOS '!#REF!="Leve"),CONCATENATE("R2C",'MATRIZ DE RIESGOS '!#REF!),"")</f>
        <v>#ERROR!</v>
      </c>
      <c r="M17" s="234" t="str">
        <f>IF(AND('MATRIZ DE RIESGOS '!#REF!="Alta",'MATRIZ DE RIESGOS '!#REF!="Leve"),CONCATENATE("R2C",'MATRIZ DE RIESGOS '!#REF!),"")</f>
        <v>#ERROR!</v>
      </c>
      <c r="N17" s="234" t="str">
        <f>IF(AND('MATRIZ DE RIESGOS '!#REF!="Alta",'MATRIZ DE RIESGOS '!#REF!="Leve"),CONCATENATE("R2C",'MATRIZ DE RIESGOS '!#REF!),"")</f>
        <v>#ERROR!</v>
      </c>
      <c r="O17" s="235" t="str">
        <f>IF(AND('MATRIZ DE RIESGOS '!#REF!="Alta",'MATRIZ DE RIESGOS '!#REF!="Leve"),CONCATENATE("R2C",'MATRIZ DE RIESGOS '!#REF!),"")</f>
        <v>#ERROR!</v>
      </c>
      <c r="P17" s="233" t="str">
        <f>IF(AND('MATRIZ DE RIESGOS '!#REF!="Alta",'MATRIZ DE RIESGOS '!#REF!="Menor"),CONCATENATE("R2C",'MATRIZ DE RIESGOS '!#REF!),"")</f>
        <v>#ERROR!</v>
      </c>
      <c r="Q17" s="234" t="str">
        <f>IF(AND('MATRIZ DE RIESGOS '!#REF!="Alta",'MATRIZ DE RIESGOS '!#REF!="Menor"),CONCATENATE("R2C",'MATRIZ DE RIESGOS '!#REF!),"")</f>
        <v>#ERROR!</v>
      </c>
      <c r="R17" s="234" t="str">
        <f>IF(AND('MATRIZ DE RIESGOS '!#REF!="Alta",'MATRIZ DE RIESGOS '!#REF!="Menor"),CONCATENATE("R2C",'MATRIZ DE RIESGOS '!#REF!),"")</f>
        <v>#ERROR!</v>
      </c>
      <c r="S17" s="234" t="str">
        <f>IF(AND('MATRIZ DE RIESGOS '!#REF!="Alta",'MATRIZ DE RIESGOS '!#REF!="Menor"),CONCATENATE("R2C",'MATRIZ DE RIESGOS '!#REF!),"")</f>
        <v>#ERROR!</v>
      </c>
      <c r="T17" s="234" t="str">
        <f>IF(AND('MATRIZ DE RIESGOS '!#REF!="Alta",'MATRIZ DE RIESGOS '!#REF!="Menor"),CONCATENATE("R2C",'MATRIZ DE RIESGOS '!#REF!),"")</f>
        <v>#ERROR!</v>
      </c>
      <c r="U17" s="235" t="str">
        <f>IF(AND('MATRIZ DE RIESGOS '!#REF!="Alta",'MATRIZ DE RIESGOS '!#REF!="Menor"),CONCATENATE("R2C",'MATRIZ DE RIESGOS '!#REF!),"")</f>
        <v>#ERROR!</v>
      </c>
      <c r="V17" s="217" t="str">
        <f>IF(AND('MATRIZ DE RIESGOS '!#REF!="Alta",'MATRIZ DE RIESGOS '!#REF!="Moderado"),CONCATENATE("R2C",'MATRIZ DE RIESGOS '!#REF!),"")</f>
        <v>#ERROR!</v>
      </c>
      <c r="W17" s="218" t="str">
        <f>IF(AND('MATRIZ DE RIESGOS '!#REF!="Alta",'MATRIZ DE RIESGOS '!#REF!="Moderado"),CONCATENATE("R2C",'MATRIZ DE RIESGOS '!#REF!),"")</f>
        <v>#ERROR!</v>
      </c>
      <c r="X17" s="218" t="str">
        <f>IF(AND('MATRIZ DE RIESGOS '!#REF!="Alta",'MATRIZ DE RIESGOS '!#REF!="Moderado"),CONCATENATE("R2C",'MATRIZ DE RIESGOS '!#REF!),"")</f>
        <v>#ERROR!</v>
      </c>
      <c r="Y17" s="218" t="str">
        <f>IF(AND('MATRIZ DE RIESGOS '!#REF!="Alta",'MATRIZ DE RIESGOS '!#REF!="Moderado"),CONCATENATE("R2C",'MATRIZ DE RIESGOS '!#REF!),"")</f>
        <v>#ERROR!</v>
      </c>
      <c r="Z17" s="218" t="str">
        <f>IF(AND('MATRIZ DE RIESGOS '!#REF!="Alta",'MATRIZ DE RIESGOS '!#REF!="Moderado"),CONCATENATE("R2C",'MATRIZ DE RIESGOS '!#REF!),"")</f>
        <v>#ERROR!</v>
      </c>
      <c r="AA17" s="219" t="str">
        <f>IF(AND('MATRIZ DE RIESGOS '!#REF!="Alta",'MATRIZ DE RIESGOS '!#REF!="Moderado"),CONCATENATE("R2C",'MATRIZ DE RIESGOS '!#REF!),"")</f>
        <v>#ERROR!</v>
      </c>
      <c r="AB17" s="217" t="str">
        <f>IF(AND('MATRIZ DE RIESGOS '!#REF!="Alta",'MATRIZ DE RIESGOS '!#REF!="Mayor"),CONCATENATE("R2C",'MATRIZ DE RIESGOS '!#REF!),"")</f>
        <v>#ERROR!</v>
      </c>
      <c r="AC17" s="218" t="str">
        <f>IF(AND('MATRIZ DE RIESGOS '!#REF!="Alta",'MATRIZ DE RIESGOS '!#REF!="Mayor"),CONCATENATE("R2C",'MATRIZ DE RIESGOS '!#REF!),"")</f>
        <v>#ERROR!</v>
      </c>
      <c r="AD17" s="218" t="str">
        <f>IF(AND('MATRIZ DE RIESGOS '!#REF!="Alta",'MATRIZ DE RIESGOS '!#REF!="Mayor"),CONCATENATE("R2C",'MATRIZ DE RIESGOS '!#REF!),"")</f>
        <v>#ERROR!</v>
      </c>
      <c r="AE17" s="218" t="str">
        <f>IF(AND('MATRIZ DE RIESGOS '!#REF!="Alta",'MATRIZ DE RIESGOS '!#REF!="Mayor"),CONCATENATE("R2C",'MATRIZ DE RIESGOS '!#REF!),"")</f>
        <v>#ERROR!</v>
      </c>
      <c r="AF17" s="218" t="str">
        <f>IF(AND('MATRIZ DE RIESGOS '!#REF!="Alta",'MATRIZ DE RIESGOS '!#REF!="Mayor"),CONCATENATE("R2C",'MATRIZ DE RIESGOS '!#REF!),"")</f>
        <v>#ERROR!</v>
      </c>
      <c r="AG17" s="219" t="str">
        <f>IF(AND('MATRIZ DE RIESGOS '!#REF!="Alta",'MATRIZ DE RIESGOS '!#REF!="Mayor"),CONCATENATE("R2C",'MATRIZ DE RIESGOS '!#REF!),"")</f>
        <v>#ERROR!</v>
      </c>
      <c r="AH17" s="220" t="str">
        <f>IF(AND('MATRIZ DE RIESGOS '!#REF!="Alta",'MATRIZ DE RIESGOS '!#REF!="Catastrófico"),CONCATENATE("R2C",'MATRIZ DE RIESGOS '!#REF!),"")</f>
        <v>#ERROR!</v>
      </c>
      <c r="AI17" s="221" t="str">
        <f>IF(AND('MATRIZ DE RIESGOS '!#REF!="Alta",'MATRIZ DE RIESGOS '!#REF!="Catastrófico"),CONCATENATE("R2C",'MATRIZ DE RIESGOS '!#REF!),"")</f>
        <v>#ERROR!</v>
      </c>
      <c r="AJ17" s="221" t="str">
        <f>IF(AND('MATRIZ DE RIESGOS '!#REF!="Alta",'MATRIZ DE RIESGOS '!#REF!="Catastrófico"),CONCATENATE("R2C",'MATRIZ DE RIESGOS '!#REF!),"")</f>
        <v>#ERROR!</v>
      </c>
      <c r="AK17" s="221" t="str">
        <f>IF(AND('MATRIZ DE RIESGOS '!#REF!="Alta",'MATRIZ DE RIESGOS '!#REF!="Catastrófico"),CONCATENATE("R2C",'MATRIZ DE RIESGOS '!#REF!),"")</f>
        <v>#ERROR!</v>
      </c>
      <c r="AL17" s="221" t="str">
        <f>IF(AND('MATRIZ DE RIESGOS '!#REF!="Alta",'MATRIZ DE RIESGOS '!#REF!="Catastrófico"),CONCATENATE("R2C",'MATRIZ DE RIESGOS '!#REF!),"")</f>
        <v>#ERROR!</v>
      </c>
      <c r="AM17" s="222" t="str">
        <f>IF(AND('MATRIZ DE RIESGOS '!#REF!="Alta",'MATRIZ DE RIESGOS '!#REF!="Catastrófico"),CONCATENATE("R2C",'MATRIZ DE RIESGOS '!#REF!),"")</f>
        <v>#ERROR!</v>
      </c>
      <c r="AN17" s="1"/>
      <c r="AO17" s="21"/>
      <c r="AT17" s="9"/>
      <c r="AU17" s="1"/>
      <c r="AV17" s="1"/>
      <c r="AW17" s="1"/>
      <c r="AX17" s="1"/>
      <c r="AY17" s="1"/>
      <c r="AZ17" s="1"/>
      <c r="BA17" s="1"/>
      <c r="BB17" s="1"/>
      <c r="BC17" s="1"/>
      <c r="BD17" s="1"/>
      <c r="BE17" s="1"/>
      <c r="BF17" s="1"/>
      <c r="BG17" s="1"/>
      <c r="BH17" s="1"/>
      <c r="BI17" s="1"/>
    </row>
    <row r="18" ht="15.0" customHeight="1">
      <c r="A18" s="1"/>
      <c r="B18" s="169"/>
      <c r="D18" s="9"/>
      <c r="E18" s="21"/>
      <c r="J18" s="233" t="str">
        <f>IF(AND('MATRIZ DE RIESGOS '!$Y$15="Alta",'MATRIZ DE RIESGOS '!$AA$15="Leve"),CONCATENATE("R3C",'MATRIZ DE RIESGOS '!$O$15),"")</f>
        <v/>
      </c>
      <c r="K18" s="234" t="str">
        <f>IF(AND('MATRIZ DE RIESGOS '!$Y$16="Alta",'MATRIZ DE RIESGOS '!$AA$16="Leve"),CONCATENATE("R3C",'MATRIZ DE RIESGOS '!$O$16),"")</f>
        <v/>
      </c>
      <c r="L18" s="234" t="str">
        <f>IF(AND('MATRIZ DE RIESGOS '!$Y$17="Alta",'MATRIZ DE RIESGOS '!$AA$17="Leve"),CONCATENATE("R3C",'MATRIZ DE RIESGOS '!$O$17),"")</f>
        <v/>
      </c>
      <c r="M18" s="234" t="str">
        <f>IF(AND('MATRIZ DE RIESGOS '!$Y$18="Alta",'MATRIZ DE RIESGOS '!$AA$18="Leve"),CONCATENATE("R3C",'MATRIZ DE RIESGOS '!$O$18),"")</f>
        <v/>
      </c>
      <c r="N18" s="234" t="str">
        <f>IF(AND('MATRIZ DE RIESGOS '!$Y$19="Alta",'MATRIZ DE RIESGOS '!$AA$19="Leve"),CONCATENATE("R3C",'MATRIZ DE RIESGOS '!$O$19),"")</f>
        <v/>
      </c>
      <c r="O18" s="235" t="str">
        <f>IF(AND('MATRIZ DE RIESGOS '!$Y$20="Alta",'MATRIZ DE RIESGOS '!$AA$20="Leve"),CONCATENATE("R3C",'MATRIZ DE RIESGOS '!$O$20),"")</f>
        <v/>
      </c>
      <c r="P18" s="233" t="str">
        <f>IF(AND('MATRIZ DE RIESGOS '!$Y$15="Alta",'MATRIZ DE RIESGOS '!$AA$15="Menor"),CONCATENATE("R3C",'MATRIZ DE RIESGOS '!$O$15),"")</f>
        <v/>
      </c>
      <c r="Q18" s="234" t="str">
        <f>IF(AND('MATRIZ DE RIESGOS '!$Y$16="Alta",'MATRIZ DE RIESGOS '!$AA$16="Menor"),CONCATENATE("R3C",'MATRIZ DE RIESGOS '!$O$16),"")</f>
        <v/>
      </c>
      <c r="R18" s="234" t="str">
        <f>IF(AND('MATRIZ DE RIESGOS '!$Y$17="Alta",'MATRIZ DE RIESGOS '!$AA$17="Menor"),CONCATENATE("R3C",'MATRIZ DE RIESGOS '!$O$17),"")</f>
        <v/>
      </c>
      <c r="S18" s="234" t="str">
        <f>IF(AND('MATRIZ DE RIESGOS '!$Y$18="Alta",'MATRIZ DE RIESGOS '!$AA$18="Menor"),CONCATENATE("R3C",'MATRIZ DE RIESGOS '!$O$18),"")</f>
        <v/>
      </c>
      <c r="T18" s="234" t="str">
        <f>IF(AND('MATRIZ DE RIESGOS '!$Y$19="Alta",'MATRIZ DE RIESGOS '!$AA$19="Menor"),CONCATENATE("R3C",'MATRIZ DE RIESGOS '!$O$19),"")</f>
        <v/>
      </c>
      <c r="U18" s="235" t="str">
        <f>IF(AND('MATRIZ DE RIESGOS '!$Y$20="Alta",'MATRIZ DE RIESGOS '!$AA$20="Menor"),CONCATENATE("R3C",'MATRIZ DE RIESGOS '!$O$20),"")</f>
        <v/>
      </c>
      <c r="V18" s="217" t="str">
        <f>IF(AND('MATRIZ DE RIESGOS '!$Y$15="Alta",'MATRIZ DE RIESGOS '!$AA$15="Moderado"),CONCATENATE("R3C",'MATRIZ DE RIESGOS '!$O$15),"")</f>
        <v/>
      </c>
      <c r="W18" s="218" t="str">
        <f>IF(AND('MATRIZ DE RIESGOS '!$Y$16="Alta",'MATRIZ DE RIESGOS '!$AA$16="Moderado"),CONCATENATE("R3C",'MATRIZ DE RIESGOS '!$O$16),"")</f>
        <v/>
      </c>
      <c r="X18" s="218" t="str">
        <f>IF(AND('MATRIZ DE RIESGOS '!$Y$17="Alta",'MATRIZ DE RIESGOS '!$AA$17="Moderado"),CONCATENATE("R3C",'MATRIZ DE RIESGOS '!$O$17),"")</f>
        <v/>
      </c>
      <c r="Y18" s="218" t="str">
        <f>IF(AND('MATRIZ DE RIESGOS '!$Y$18="Alta",'MATRIZ DE RIESGOS '!$AA$18="Moderado"),CONCATENATE("R3C",'MATRIZ DE RIESGOS '!$O$18),"")</f>
        <v/>
      </c>
      <c r="Z18" s="218" t="str">
        <f>IF(AND('MATRIZ DE RIESGOS '!$Y$19="Alta",'MATRIZ DE RIESGOS '!$AA$19="Moderado"),CONCATENATE("R3C",'MATRIZ DE RIESGOS '!$O$19),"")</f>
        <v/>
      </c>
      <c r="AA18" s="219" t="str">
        <f>IF(AND('MATRIZ DE RIESGOS '!$Y$20="Alta",'MATRIZ DE RIESGOS '!$AA$20="Moderado"),CONCATENATE("R3C",'MATRIZ DE RIESGOS '!$O$20),"")</f>
        <v/>
      </c>
      <c r="AB18" s="217" t="str">
        <f>IF(AND('MATRIZ DE RIESGOS '!$Y$15="Alta",'MATRIZ DE RIESGOS '!$AA$15="Mayor"),CONCATENATE("R3C",'MATRIZ DE RIESGOS '!$O$15),"")</f>
        <v/>
      </c>
      <c r="AC18" s="218" t="str">
        <f>IF(AND('MATRIZ DE RIESGOS '!$Y$16="Alta",'MATRIZ DE RIESGOS '!$AA$16="Mayor"),CONCATENATE("R3C",'MATRIZ DE RIESGOS '!$O$16),"")</f>
        <v/>
      </c>
      <c r="AD18" s="218" t="str">
        <f>IF(AND('MATRIZ DE RIESGOS '!$Y$17="Alta",'MATRIZ DE RIESGOS '!$AA$17="Mayor"),CONCATENATE("R3C",'MATRIZ DE RIESGOS '!$O$17),"")</f>
        <v/>
      </c>
      <c r="AE18" s="218" t="str">
        <f>IF(AND('MATRIZ DE RIESGOS '!$Y$18="Alta",'MATRIZ DE RIESGOS '!$AA$18="Mayor"),CONCATENATE("R3C",'MATRIZ DE RIESGOS '!$O$18),"")</f>
        <v/>
      </c>
      <c r="AF18" s="218" t="str">
        <f>IF(AND('MATRIZ DE RIESGOS '!$Y$19="Alta",'MATRIZ DE RIESGOS '!$AA$19="Mayor"),CONCATENATE("R3C",'MATRIZ DE RIESGOS '!$O$19),"")</f>
        <v/>
      </c>
      <c r="AG18" s="219" t="str">
        <f>IF(AND('MATRIZ DE RIESGOS '!$Y$20="Alta",'MATRIZ DE RIESGOS '!$AA$20="Mayor"),CONCATENATE("R3C",'MATRIZ DE RIESGOS '!$O$20),"")</f>
        <v/>
      </c>
      <c r="AH18" s="220" t="str">
        <f>IF(AND('MATRIZ DE RIESGOS '!$Y$15="Alta",'MATRIZ DE RIESGOS '!$AA$15="Catastrófico"),CONCATENATE("R3C",'MATRIZ DE RIESGOS '!$O$15),"")</f>
        <v/>
      </c>
      <c r="AI18" s="221" t="str">
        <f>IF(AND('MATRIZ DE RIESGOS '!$Y$16="Alta",'MATRIZ DE RIESGOS '!$AA$16="Catastrófico"),CONCATENATE("R3C",'MATRIZ DE RIESGOS '!$O$16),"")</f>
        <v/>
      </c>
      <c r="AJ18" s="221" t="str">
        <f>IF(AND('MATRIZ DE RIESGOS '!$Y$17="Alta",'MATRIZ DE RIESGOS '!$AA$17="Catastrófico"),CONCATENATE("R3C",'MATRIZ DE RIESGOS '!$O$17),"")</f>
        <v/>
      </c>
      <c r="AK18" s="221" t="str">
        <f>IF(AND('MATRIZ DE RIESGOS '!$Y$18="Alta",'MATRIZ DE RIESGOS '!$AA$18="Catastrófico"),CONCATENATE("R3C",'MATRIZ DE RIESGOS '!$O$18),"")</f>
        <v/>
      </c>
      <c r="AL18" s="221" t="str">
        <f>IF(AND('MATRIZ DE RIESGOS '!$Y$19="Alta",'MATRIZ DE RIESGOS '!$AA$19="Catastrófico"),CONCATENATE("R3C",'MATRIZ DE RIESGOS '!$O$19),"")</f>
        <v/>
      </c>
      <c r="AM18" s="222" t="str">
        <f>IF(AND('MATRIZ DE RIESGOS '!$Y$20="Alta",'MATRIZ DE RIESGOS '!$AA$20="Catastrófico"),CONCATENATE("R3C",'MATRIZ DE RIESGOS '!$O$20),"")</f>
        <v/>
      </c>
      <c r="AN18" s="1"/>
      <c r="AO18" s="21"/>
      <c r="AT18" s="9"/>
      <c r="AU18" s="1"/>
      <c r="AV18" s="1"/>
      <c r="AW18" s="1"/>
      <c r="AX18" s="1"/>
      <c r="AY18" s="1"/>
      <c r="AZ18" s="1"/>
      <c r="BA18" s="1"/>
      <c r="BB18" s="1"/>
      <c r="BC18" s="1"/>
      <c r="BD18" s="1"/>
      <c r="BE18" s="1"/>
      <c r="BF18" s="1"/>
      <c r="BG18" s="1"/>
      <c r="BH18" s="1"/>
      <c r="BI18" s="1"/>
    </row>
    <row r="19" ht="15.0" customHeight="1">
      <c r="A19" s="1"/>
      <c r="B19" s="169"/>
      <c r="D19" s="9"/>
      <c r="E19" s="21"/>
      <c r="J19" s="233" t="str">
        <f>IF(AND('MATRIZ DE RIESGOS '!#REF!="Alta",'MATRIZ DE RIESGOS '!#REF!="Leve"),CONCATENATE("R4C",'MATRIZ DE RIESGOS '!#REF!),"")</f>
        <v>#ERROR!</v>
      </c>
      <c r="K19" s="234" t="str">
        <f>IF(AND('MATRIZ DE RIESGOS '!#REF!="Alta",'MATRIZ DE RIESGOS '!#REF!="Leve"),CONCATENATE("R4C",'MATRIZ DE RIESGOS '!#REF!),"")</f>
        <v>#ERROR!</v>
      </c>
      <c r="L19" s="234" t="str">
        <f>IF(AND('MATRIZ DE RIESGOS '!#REF!="Alta",'MATRIZ DE RIESGOS '!#REF!="Leve"),CONCATENATE("R4C",'MATRIZ DE RIESGOS '!#REF!),"")</f>
        <v>#ERROR!</v>
      </c>
      <c r="M19" s="234" t="str">
        <f>IF(AND('MATRIZ DE RIESGOS '!#REF!="Alta",'MATRIZ DE RIESGOS '!#REF!="Leve"),CONCATENATE("R4C",'MATRIZ DE RIESGOS '!#REF!),"")</f>
        <v>#ERROR!</v>
      </c>
      <c r="N19" s="234" t="str">
        <f>IF(AND('MATRIZ DE RIESGOS '!#REF!="Alta",'MATRIZ DE RIESGOS '!#REF!="Leve"),CONCATENATE("R4C",'MATRIZ DE RIESGOS '!#REF!),"")</f>
        <v>#ERROR!</v>
      </c>
      <c r="O19" s="235" t="str">
        <f>IF(AND('MATRIZ DE RIESGOS '!#REF!="Alta",'MATRIZ DE RIESGOS '!#REF!="Leve"),CONCATENATE("R4C",'MATRIZ DE RIESGOS '!#REF!),"")</f>
        <v>#ERROR!</v>
      </c>
      <c r="P19" s="233" t="str">
        <f>IF(AND('MATRIZ DE RIESGOS '!#REF!="Alta",'MATRIZ DE RIESGOS '!#REF!="Menor"),CONCATENATE("R4C",'MATRIZ DE RIESGOS '!#REF!),"")</f>
        <v>#ERROR!</v>
      </c>
      <c r="Q19" s="234" t="str">
        <f>IF(AND('MATRIZ DE RIESGOS '!#REF!="Alta",'MATRIZ DE RIESGOS '!#REF!="Menor"),CONCATENATE("R4C",'MATRIZ DE RIESGOS '!#REF!),"")</f>
        <v>#ERROR!</v>
      </c>
      <c r="R19" s="234" t="str">
        <f>IF(AND('MATRIZ DE RIESGOS '!#REF!="Alta",'MATRIZ DE RIESGOS '!#REF!="Menor"),CONCATENATE("R4C",'MATRIZ DE RIESGOS '!#REF!),"")</f>
        <v>#ERROR!</v>
      </c>
      <c r="S19" s="234" t="str">
        <f>IF(AND('MATRIZ DE RIESGOS '!#REF!="Alta",'MATRIZ DE RIESGOS '!#REF!="Menor"),CONCATENATE("R4C",'MATRIZ DE RIESGOS '!#REF!),"")</f>
        <v>#ERROR!</v>
      </c>
      <c r="T19" s="234" t="str">
        <f>IF(AND('MATRIZ DE RIESGOS '!#REF!="Alta",'MATRIZ DE RIESGOS '!#REF!="Menor"),CONCATENATE("R4C",'MATRIZ DE RIESGOS '!#REF!),"")</f>
        <v>#ERROR!</v>
      </c>
      <c r="U19" s="235" t="str">
        <f>IF(AND('MATRIZ DE RIESGOS '!#REF!="Alta",'MATRIZ DE RIESGOS '!#REF!="Menor"),CONCATENATE("R4C",'MATRIZ DE RIESGOS '!#REF!),"")</f>
        <v>#ERROR!</v>
      </c>
      <c r="V19" s="217" t="str">
        <f>IF(AND('MATRIZ DE RIESGOS '!#REF!="Alta",'MATRIZ DE RIESGOS '!#REF!="Moderado"),CONCATENATE("R4C",'MATRIZ DE RIESGOS '!#REF!),"")</f>
        <v>#ERROR!</v>
      </c>
      <c r="W19" s="218" t="str">
        <f>IF(AND('MATRIZ DE RIESGOS '!#REF!="Alta",'MATRIZ DE RIESGOS '!#REF!="Moderado"),CONCATENATE("R4C",'MATRIZ DE RIESGOS '!#REF!),"")</f>
        <v>#ERROR!</v>
      </c>
      <c r="X19" s="218" t="str">
        <f>IF(AND('MATRIZ DE RIESGOS '!#REF!="Alta",'MATRIZ DE RIESGOS '!#REF!="Moderado"),CONCATENATE("R4C",'MATRIZ DE RIESGOS '!#REF!),"")</f>
        <v>#ERROR!</v>
      </c>
      <c r="Y19" s="218" t="str">
        <f>IF(AND('MATRIZ DE RIESGOS '!#REF!="Alta",'MATRIZ DE RIESGOS '!#REF!="Moderado"),CONCATENATE("R4C",'MATRIZ DE RIESGOS '!#REF!),"")</f>
        <v>#ERROR!</v>
      </c>
      <c r="Z19" s="218" t="str">
        <f>IF(AND('MATRIZ DE RIESGOS '!#REF!="Alta",'MATRIZ DE RIESGOS '!#REF!="Moderado"),CONCATENATE("R4C",'MATRIZ DE RIESGOS '!#REF!),"")</f>
        <v>#ERROR!</v>
      </c>
      <c r="AA19" s="219" t="str">
        <f>IF(AND('MATRIZ DE RIESGOS '!#REF!="Alta",'MATRIZ DE RIESGOS '!#REF!="Moderado"),CONCATENATE("R4C",'MATRIZ DE RIESGOS '!#REF!),"")</f>
        <v>#ERROR!</v>
      </c>
      <c r="AB19" s="217" t="str">
        <f>IF(AND('MATRIZ DE RIESGOS '!#REF!="Alta",'MATRIZ DE RIESGOS '!#REF!="Mayor"),CONCATENATE("R4C",'MATRIZ DE RIESGOS '!#REF!),"")</f>
        <v>#ERROR!</v>
      </c>
      <c r="AC19" s="218" t="str">
        <f>IF(AND('MATRIZ DE RIESGOS '!#REF!="Alta",'MATRIZ DE RIESGOS '!#REF!="Mayor"),CONCATENATE("R4C",'MATRIZ DE RIESGOS '!#REF!),"")</f>
        <v>#ERROR!</v>
      </c>
      <c r="AD19" s="218" t="str">
        <f>IF(AND('MATRIZ DE RIESGOS '!#REF!="Alta",'MATRIZ DE RIESGOS '!#REF!="Mayor"),CONCATENATE("R4C",'MATRIZ DE RIESGOS '!#REF!),"")</f>
        <v>#ERROR!</v>
      </c>
      <c r="AE19" s="218" t="str">
        <f>IF(AND('MATRIZ DE RIESGOS '!#REF!="Alta",'MATRIZ DE RIESGOS '!#REF!="Mayor"),CONCATENATE("R4C",'MATRIZ DE RIESGOS '!#REF!),"")</f>
        <v>#ERROR!</v>
      </c>
      <c r="AF19" s="218" t="str">
        <f>IF(AND('MATRIZ DE RIESGOS '!#REF!="Alta",'MATRIZ DE RIESGOS '!#REF!="Mayor"),CONCATENATE("R4C",'MATRIZ DE RIESGOS '!#REF!),"")</f>
        <v>#ERROR!</v>
      </c>
      <c r="AG19" s="219" t="str">
        <f>IF(AND('MATRIZ DE RIESGOS '!#REF!="Alta",'MATRIZ DE RIESGOS '!#REF!="Mayor"),CONCATENATE("R4C",'MATRIZ DE RIESGOS '!#REF!),"")</f>
        <v>#ERROR!</v>
      </c>
      <c r="AH19" s="220" t="str">
        <f>IF(AND('MATRIZ DE RIESGOS '!#REF!="Alta",'MATRIZ DE RIESGOS '!#REF!="Catastrófico"),CONCATENATE("R4C",'MATRIZ DE RIESGOS '!#REF!),"")</f>
        <v>#ERROR!</v>
      </c>
      <c r="AI19" s="221" t="str">
        <f>IF(AND('MATRIZ DE RIESGOS '!#REF!="Alta",'MATRIZ DE RIESGOS '!#REF!="Catastrófico"),CONCATENATE("R4C",'MATRIZ DE RIESGOS '!#REF!),"")</f>
        <v>#ERROR!</v>
      </c>
      <c r="AJ19" s="221" t="str">
        <f>IF(AND('MATRIZ DE RIESGOS '!#REF!="Alta",'MATRIZ DE RIESGOS '!#REF!="Catastrófico"),CONCATENATE("R4C",'MATRIZ DE RIESGOS '!#REF!),"")</f>
        <v>#ERROR!</v>
      </c>
      <c r="AK19" s="221" t="str">
        <f>IF(AND('MATRIZ DE RIESGOS '!#REF!="Alta",'MATRIZ DE RIESGOS '!#REF!="Catastrófico"),CONCATENATE("R4C",'MATRIZ DE RIESGOS '!#REF!),"")</f>
        <v>#ERROR!</v>
      </c>
      <c r="AL19" s="221" t="str">
        <f>IF(AND('MATRIZ DE RIESGOS '!#REF!="Alta",'MATRIZ DE RIESGOS '!#REF!="Catastrófico"),CONCATENATE("R4C",'MATRIZ DE RIESGOS '!#REF!),"")</f>
        <v>#ERROR!</v>
      </c>
      <c r="AM19" s="222" t="str">
        <f>IF(AND('MATRIZ DE RIESGOS '!#REF!="Alta",'MATRIZ DE RIESGOS '!#REF!="Catastrófico"),CONCATENATE("R4C",'MATRIZ DE RIESGOS '!#REF!),"")</f>
        <v>#ERROR!</v>
      </c>
      <c r="AN19" s="1"/>
      <c r="AO19" s="21"/>
      <c r="AT19" s="9"/>
      <c r="AU19" s="1"/>
      <c r="AV19" s="1"/>
      <c r="AW19" s="1"/>
      <c r="AX19" s="1"/>
      <c r="AY19" s="1"/>
      <c r="AZ19" s="1"/>
      <c r="BA19" s="1"/>
      <c r="BB19" s="1"/>
      <c r="BC19" s="1"/>
      <c r="BD19" s="1"/>
      <c r="BE19" s="1"/>
      <c r="BF19" s="1"/>
      <c r="BG19" s="1"/>
      <c r="BH19" s="1"/>
      <c r="BI19" s="1"/>
    </row>
    <row r="20" ht="15.0" customHeight="1">
      <c r="A20" s="1"/>
      <c r="B20" s="169"/>
      <c r="D20" s="9"/>
      <c r="E20" s="21"/>
      <c r="J20" s="233" t="str">
        <f>IF(AND('MATRIZ DE RIESGOS '!#REF!="Alta",'MATRIZ DE RIESGOS '!#REF!="Leve"),CONCATENATE("R5C",'MATRIZ DE RIESGOS '!#REF!),"")</f>
        <v>#ERROR!</v>
      </c>
      <c r="K20" s="234" t="str">
        <f>IF(AND('MATRIZ DE RIESGOS '!#REF!="Alta",'MATRIZ DE RIESGOS '!#REF!="Leve"),CONCATENATE("R5C",'MATRIZ DE RIESGOS '!#REF!),"")</f>
        <v>#ERROR!</v>
      </c>
      <c r="L20" s="234" t="str">
        <f>IF(AND('MATRIZ DE RIESGOS '!#REF!="Alta",'MATRIZ DE RIESGOS '!#REF!="Leve"),CONCATENATE("R5C",'MATRIZ DE RIESGOS '!#REF!),"")</f>
        <v>#ERROR!</v>
      </c>
      <c r="M20" s="234" t="str">
        <f>IF(AND('MATRIZ DE RIESGOS '!#REF!="Alta",'MATRIZ DE RIESGOS '!#REF!="Leve"),CONCATENATE("R5C",'MATRIZ DE RIESGOS '!#REF!),"")</f>
        <v>#ERROR!</v>
      </c>
      <c r="N20" s="234" t="str">
        <f>IF(AND('MATRIZ DE RIESGOS '!#REF!="Alta",'MATRIZ DE RIESGOS '!#REF!="Leve"),CONCATENATE("R5C",'MATRIZ DE RIESGOS '!#REF!),"")</f>
        <v>#ERROR!</v>
      </c>
      <c r="O20" s="235" t="str">
        <f>IF(AND('MATRIZ DE RIESGOS '!#REF!="Alta",'MATRIZ DE RIESGOS '!#REF!="Leve"),CONCATENATE("R5C",'MATRIZ DE RIESGOS '!#REF!),"")</f>
        <v>#ERROR!</v>
      </c>
      <c r="P20" s="233" t="str">
        <f>IF(AND('MATRIZ DE RIESGOS '!#REF!="Alta",'MATRIZ DE RIESGOS '!#REF!="Menor"),CONCATENATE("R5C",'MATRIZ DE RIESGOS '!#REF!),"")</f>
        <v>#ERROR!</v>
      </c>
      <c r="Q20" s="234" t="str">
        <f>IF(AND('MATRIZ DE RIESGOS '!#REF!="Alta",'MATRIZ DE RIESGOS '!#REF!="Menor"),CONCATENATE("R5C",'MATRIZ DE RIESGOS '!#REF!),"")</f>
        <v>#ERROR!</v>
      </c>
      <c r="R20" s="234" t="str">
        <f>IF(AND('MATRIZ DE RIESGOS '!#REF!="Alta",'MATRIZ DE RIESGOS '!#REF!="Menor"),CONCATENATE("R5C",'MATRIZ DE RIESGOS '!#REF!),"")</f>
        <v>#ERROR!</v>
      </c>
      <c r="S20" s="234" t="str">
        <f>IF(AND('MATRIZ DE RIESGOS '!#REF!="Alta",'MATRIZ DE RIESGOS '!#REF!="Menor"),CONCATENATE("R5C",'MATRIZ DE RIESGOS '!#REF!),"")</f>
        <v>#ERROR!</v>
      </c>
      <c r="T20" s="234" t="str">
        <f>IF(AND('MATRIZ DE RIESGOS '!#REF!="Alta",'MATRIZ DE RIESGOS '!#REF!="Menor"),CONCATENATE("R5C",'MATRIZ DE RIESGOS '!#REF!),"")</f>
        <v>#ERROR!</v>
      </c>
      <c r="U20" s="235" t="str">
        <f>IF(AND('MATRIZ DE RIESGOS '!#REF!="Alta",'MATRIZ DE RIESGOS '!#REF!="Menor"),CONCATENATE("R5C",'MATRIZ DE RIESGOS '!#REF!),"")</f>
        <v>#ERROR!</v>
      </c>
      <c r="V20" s="217" t="str">
        <f>IF(AND('MATRIZ DE RIESGOS '!#REF!="Alta",'MATRIZ DE RIESGOS '!#REF!="Moderado"),CONCATENATE("R5C",'MATRIZ DE RIESGOS '!#REF!),"")</f>
        <v>#ERROR!</v>
      </c>
      <c r="W20" s="218" t="str">
        <f>IF(AND('MATRIZ DE RIESGOS '!#REF!="Alta",'MATRIZ DE RIESGOS '!#REF!="Moderado"),CONCATENATE("R5C",'MATRIZ DE RIESGOS '!#REF!),"")</f>
        <v>#ERROR!</v>
      </c>
      <c r="X20" s="218" t="str">
        <f>IF(AND('MATRIZ DE RIESGOS '!#REF!="Alta",'MATRIZ DE RIESGOS '!#REF!="Moderado"),CONCATENATE("R5C",'MATRIZ DE RIESGOS '!#REF!),"")</f>
        <v>#ERROR!</v>
      </c>
      <c r="Y20" s="218" t="str">
        <f>IF(AND('MATRIZ DE RIESGOS '!#REF!="Alta",'MATRIZ DE RIESGOS '!#REF!="Moderado"),CONCATENATE("R5C",'MATRIZ DE RIESGOS '!#REF!),"")</f>
        <v>#ERROR!</v>
      </c>
      <c r="Z20" s="218" t="str">
        <f>IF(AND('MATRIZ DE RIESGOS '!#REF!="Alta",'MATRIZ DE RIESGOS '!#REF!="Moderado"),CONCATENATE("R5C",'MATRIZ DE RIESGOS '!#REF!),"")</f>
        <v>#ERROR!</v>
      </c>
      <c r="AA20" s="219" t="str">
        <f>IF(AND('MATRIZ DE RIESGOS '!#REF!="Alta",'MATRIZ DE RIESGOS '!#REF!="Moderado"),CONCATENATE("R5C",'MATRIZ DE RIESGOS '!#REF!),"")</f>
        <v>#ERROR!</v>
      </c>
      <c r="AB20" s="217" t="str">
        <f>IF(AND('MATRIZ DE RIESGOS '!#REF!="Alta",'MATRIZ DE RIESGOS '!#REF!="Mayor"),CONCATENATE("R5C",'MATRIZ DE RIESGOS '!#REF!),"")</f>
        <v>#ERROR!</v>
      </c>
      <c r="AC20" s="218" t="str">
        <f>IF(AND('MATRIZ DE RIESGOS '!#REF!="Alta",'MATRIZ DE RIESGOS '!#REF!="Mayor"),CONCATENATE("R5C",'MATRIZ DE RIESGOS '!#REF!),"")</f>
        <v>#ERROR!</v>
      </c>
      <c r="AD20" s="218" t="str">
        <f>IF(AND('MATRIZ DE RIESGOS '!#REF!="Alta",'MATRIZ DE RIESGOS '!#REF!="Mayor"),CONCATENATE("R5C",'MATRIZ DE RIESGOS '!#REF!),"")</f>
        <v>#ERROR!</v>
      </c>
      <c r="AE20" s="218" t="str">
        <f>IF(AND('MATRIZ DE RIESGOS '!#REF!="Alta",'MATRIZ DE RIESGOS '!#REF!="Mayor"),CONCATENATE("R5C",'MATRIZ DE RIESGOS '!#REF!),"")</f>
        <v>#ERROR!</v>
      </c>
      <c r="AF20" s="218" t="str">
        <f>IF(AND('MATRIZ DE RIESGOS '!#REF!="Alta",'MATRIZ DE RIESGOS '!#REF!="Mayor"),CONCATENATE("R5C",'MATRIZ DE RIESGOS '!#REF!),"")</f>
        <v>#ERROR!</v>
      </c>
      <c r="AG20" s="219" t="str">
        <f>IF(AND('MATRIZ DE RIESGOS '!#REF!="Alta",'MATRIZ DE RIESGOS '!#REF!="Mayor"),CONCATENATE("R5C",'MATRIZ DE RIESGOS '!#REF!),"")</f>
        <v>#ERROR!</v>
      </c>
      <c r="AH20" s="220" t="str">
        <f>IF(AND('MATRIZ DE RIESGOS '!#REF!="Alta",'MATRIZ DE RIESGOS '!#REF!="Catastrófico"),CONCATENATE("R5C",'MATRIZ DE RIESGOS '!#REF!),"")</f>
        <v>#ERROR!</v>
      </c>
      <c r="AI20" s="221" t="str">
        <f>IF(AND('MATRIZ DE RIESGOS '!#REF!="Alta",'MATRIZ DE RIESGOS '!#REF!="Catastrófico"),CONCATENATE("R5C",'MATRIZ DE RIESGOS '!#REF!),"")</f>
        <v>#ERROR!</v>
      </c>
      <c r="AJ20" s="221" t="str">
        <f>IF(AND('MATRIZ DE RIESGOS '!#REF!="Alta",'MATRIZ DE RIESGOS '!#REF!="Catastrófico"),CONCATENATE("R5C",'MATRIZ DE RIESGOS '!#REF!),"")</f>
        <v>#ERROR!</v>
      </c>
      <c r="AK20" s="221" t="str">
        <f>IF(AND('MATRIZ DE RIESGOS '!#REF!="Alta",'MATRIZ DE RIESGOS '!#REF!="Catastrófico"),CONCATENATE("R5C",'MATRIZ DE RIESGOS '!#REF!),"")</f>
        <v>#ERROR!</v>
      </c>
      <c r="AL20" s="221" t="str">
        <f>IF(AND('MATRIZ DE RIESGOS '!#REF!="Alta",'MATRIZ DE RIESGOS '!#REF!="Catastrófico"),CONCATENATE("R5C",'MATRIZ DE RIESGOS '!#REF!),"")</f>
        <v>#ERROR!</v>
      </c>
      <c r="AM20" s="222" t="str">
        <f>IF(AND('MATRIZ DE RIESGOS '!#REF!="Alta",'MATRIZ DE RIESGOS '!#REF!="Catastrófico"),CONCATENATE("R5C",'MATRIZ DE RIESGOS '!#REF!),"")</f>
        <v>#ERROR!</v>
      </c>
      <c r="AN20" s="1"/>
      <c r="AO20" s="21"/>
      <c r="AT20" s="9"/>
      <c r="AU20" s="1"/>
      <c r="AV20" s="1"/>
      <c r="AW20" s="1"/>
      <c r="AX20" s="1"/>
      <c r="AY20" s="1"/>
      <c r="AZ20" s="1"/>
      <c r="BA20" s="1"/>
      <c r="BB20" s="1"/>
      <c r="BC20" s="1"/>
      <c r="BD20" s="1"/>
      <c r="BE20" s="1"/>
      <c r="BF20" s="1"/>
      <c r="BG20" s="1"/>
      <c r="BH20" s="1"/>
      <c r="BI20" s="1"/>
    </row>
    <row r="21" ht="15.0" customHeight="1">
      <c r="A21" s="1"/>
      <c r="B21" s="169"/>
      <c r="D21" s="9"/>
      <c r="E21" s="21"/>
      <c r="J21" s="233" t="str">
        <f>IF(AND('MATRIZ DE RIESGOS '!#REF!="Alta",'MATRIZ DE RIESGOS '!#REF!="Leve"),CONCATENATE("R6C",'MATRIZ DE RIESGOS '!#REF!),"")</f>
        <v>#ERROR!</v>
      </c>
      <c r="K21" s="234" t="str">
        <f>IF(AND('MATRIZ DE RIESGOS '!#REF!="Alta",'MATRIZ DE RIESGOS '!#REF!="Leve"),CONCATENATE("R6C",'MATRIZ DE RIESGOS '!#REF!),"")</f>
        <v>#ERROR!</v>
      </c>
      <c r="L21" s="234" t="str">
        <f>IF(AND('MATRIZ DE RIESGOS '!#REF!="Alta",'MATRIZ DE RIESGOS '!#REF!="Leve"),CONCATENATE("R6C",'MATRIZ DE RIESGOS '!#REF!),"")</f>
        <v>#ERROR!</v>
      </c>
      <c r="M21" s="234" t="str">
        <f>IF(AND('MATRIZ DE RIESGOS '!#REF!="Alta",'MATRIZ DE RIESGOS '!#REF!="Leve"),CONCATENATE("R6C",'MATRIZ DE RIESGOS '!#REF!),"")</f>
        <v>#ERROR!</v>
      </c>
      <c r="N21" s="234" t="str">
        <f>IF(AND('MATRIZ DE RIESGOS '!#REF!="Alta",'MATRIZ DE RIESGOS '!#REF!="Leve"),CONCATENATE("R6C",'MATRIZ DE RIESGOS '!#REF!),"")</f>
        <v>#ERROR!</v>
      </c>
      <c r="O21" s="235" t="str">
        <f>IF(AND('MATRIZ DE RIESGOS '!#REF!="Alta",'MATRIZ DE RIESGOS '!#REF!="Leve"),CONCATENATE("R6C",'MATRIZ DE RIESGOS '!#REF!),"")</f>
        <v>#ERROR!</v>
      </c>
      <c r="P21" s="233" t="str">
        <f>IF(AND('MATRIZ DE RIESGOS '!#REF!="Alta",'MATRIZ DE RIESGOS '!#REF!="Menor"),CONCATENATE("R6C",'MATRIZ DE RIESGOS '!#REF!),"")</f>
        <v>#ERROR!</v>
      </c>
      <c r="Q21" s="234" t="str">
        <f>IF(AND('MATRIZ DE RIESGOS '!#REF!="Alta",'MATRIZ DE RIESGOS '!#REF!="Menor"),CONCATENATE("R6C",'MATRIZ DE RIESGOS '!#REF!),"")</f>
        <v>#ERROR!</v>
      </c>
      <c r="R21" s="234" t="str">
        <f>IF(AND('MATRIZ DE RIESGOS '!#REF!="Alta",'MATRIZ DE RIESGOS '!#REF!="Menor"),CONCATENATE("R6C",'MATRIZ DE RIESGOS '!#REF!),"")</f>
        <v>#ERROR!</v>
      </c>
      <c r="S21" s="234" t="str">
        <f>IF(AND('MATRIZ DE RIESGOS '!#REF!="Alta",'MATRIZ DE RIESGOS '!#REF!="Menor"),CONCATENATE("R6C",'MATRIZ DE RIESGOS '!#REF!),"")</f>
        <v>#ERROR!</v>
      </c>
      <c r="T21" s="234" t="str">
        <f>IF(AND('MATRIZ DE RIESGOS '!#REF!="Alta",'MATRIZ DE RIESGOS '!#REF!="Menor"),CONCATENATE("R6C",'MATRIZ DE RIESGOS '!#REF!),"")</f>
        <v>#ERROR!</v>
      </c>
      <c r="U21" s="235" t="str">
        <f>IF(AND('MATRIZ DE RIESGOS '!#REF!="Alta",'MATRIZ DE RIESGOS '!#REF!="Menor"),CONCATENATE("R6C",'MATRIZ DE RIESGOS '!#REF!),"")</f>
        <v>#ERROR!</v>
      </c>
      <c r="V21" s="217" t="str">
        <f>IF(AND('MATRIZ DE RIESGOS '!#REF!="Alta",'MATRIZ DE RIESGOS '!#REF!="Moderado"),CONCATENATE("R6C",'MATRIZ DE RIESGOS '!#REF!),"")</f>
        <v>#ERROR!</v>
      </c>
      <c r="W21" s="218" t="str">
        <f>IF(AND('MATRIZ DE RIESGOS '!#REF!="Alta",'MATRIZ DE RIESGOS '!#REF!="Moderado"),CONCATENATE("R6C",'MATRIZ DE RIESGOS '!#REF!),"")</f>
        <v>#ERROR!</v>
      </c>
      <c r="X21" s="218" t="str">
        <f>IF(AND('MATRIZ DE RIESGOS '!#REF!="Alta",'MATRIZ DE RIESGOS '!#REF!="Moderado"),CONCATENATE("R6C",'MATRIZ DE RIESGOS '!#REF!),"")</f>
        <v>#ERROR!</v>
      </c>
      <c r="Y21" s="218" t="str">
        <f>IF(AND('MATRIZ DE RIESGOS '!#REF!="Alta",'MATRIZ DE RIESGOS '!#REF!="Moderado"),CONCATENATE("R6C",'MATRIZ DE RIESGOS '!#REF!),"")</f>
        <v>#ERROR!</v>
      </c>
      <c r="Z21" s="218" t="str">
        <f>IF(AND('MATRIZ DE RIESGOS '!#REF!="Alta",'MATRIZ DE RIESGOS '!#REF!="Moderado"),CONCATENATE("R6C",'MATRIZ DE RIESGOS '!#REF!),"")</f>
        <v>#ERROR!</v>
      </c>
      <c r="AA21" s="219" t="str">
        <f>IF(AND('MATRIZ DE RIESGOS '!#REF!="Alta",'MATRIZ DE RIESGOS '!#REF!="Moderado"),CONCATENATE("R6C",'MATRIZ DE RIESGOS '!#REF!),"")</f>
        <v>#ERROR!</v>
      </c>
      <c r="AB21" s="217" t="str">
        <f>IF(AND('MATRIZ DE RIESGOS '!#REF!="Alta",'MATRIZ DE RIESGOS '!#REF!="Mayor"),CONCATENATE("R6C",'MATRIZ DE RIESGOS '!#REF!),"")</f>
        <v>#ERROR!</v>
      </c>
      <c r="AC21" s="218" t="str">
        <f>IF(AND('MATRIZ DE RIESGOS '!#REF!="Alta",'MATRIZ DE RIESGOS '!#REF!="Mayor"),CONCATENATE("R6C",'MATRIZ DE RIESGOS '!#REF!),"")</f>
        <v>#ERROR!</v>
      </c>
      <c r="AD21" s="218" t="str">
        <f>IF(AND('MATRIZ DE RIESGOS '!#REF!="Alta",'MATRIZ DE RIESGOS '!#REF!="Mayor"),CONCATENATE("R6C",'MATRIZ DE RIESGOS '!#REF!),"")</f>
        <v>#ERROR!</v>
      </c>
      <c r="AE21" s="218" t="str">
        <f>IF(AND('MATRIZ DE RIESGOS '!#REF!="Alta",'MATRIZ DE RIESGOS '!#REF!="Mayor"),CONCATENATE("R6C",'MATRIZ DE RIESGOS '!#REF!),"")</f>
        <v>#ERROR!</v>
      </c>
      <c r="AF21" s="218" t="str">
        <f>IF(AND('MATRIZ DE RIESGOS '!#REF!="Alta",'MATRIZ DE RIESGOS '!#REF!="Mayor"),CONCATENATE("R6C",'MATRIZ DE RIESGOS '!#REF!),"")</f>
        <v>#ERROR!</v>
      </c>
      <c r="AG21" s="219" t="str">
        <f>IF(AND('MATRIZ DE RIESGOS '!#REF!="Alta",'MATRIZ DE RIESGOS '!#REF!="Mayor"),CONCATENATE("R6C",'MATRIZ DE RIESGOS '!#REF!),"")</f>
        <v>#ERROR!</v>
      </c>
      <c r="AH21" s="220" t="str">
        <f>IF(AND('MATRIZ DE RIESGOS '!#REF!="Alta",'MATRIZ DE RIESGOS '!#REF!="Catastrófico"),CONCATENATE("R6C",'MATRIZ DE RIESGOS '!#REF!),"")</f>
        <v>#ERROR!</v>
      </c>
      <c r="AI21" s="221" t="str">
        <f>IF(AND('MATRIZ DE RIESGOS '!#REF!="Alta",'MATRIZ DE RIESGOS '!#REF!="Catastrófico"),CONCATENATE("R6C",'MATRIZ DE RIESGOS '!#REF!),"")</f>
        <v>#ERROR!</v>
      </c>
      <c r="AJ21" s="221" t="str">
        <f>IF(AND('MATRIZ DE RIESGOS '!#REF!="Alta",'MATRIZ DE RIESGOS '!#REF!="Catastrófico"),CONCATENATE("R6C",'MATRIZ DE RIESGOS '!#REF!),"")</f>
        <v>#ERROR!</v>
      </c>
      <c r="AK21" s="221" t="str">
        <f>IF(AND('MATRIZ DE RIESGOS '!#REF!="Alta",'MATRIZ DE RIESGOS '!#REF!="Catastrófico"),CONCATENATE("R6C",'MATRIZ DE RIESGOS '!#REF!),"")</f>
        <v>#ERROR!</v>
      </c>
      <c r="AL21" s="221" t="str">
        <f>IF(AND('MATRIZ DE RIESGOS '!#REF!="Alta",'MATRIZ DE RIESGOS '!#REF!="Catastrófico"),CONCATENATE("R6C",'MATRIZ DE RIESGOS '!#REF!),"")</f>
        <v>#ERROR!</v>
      </c>
      <c r="AM21" s="222" t="str">
        <f>IF(AND('MATRIZ DE RIESGOS '!#REF!="Alta",'MATRIZ DE RIESGOS '!#REF!="Catastrófico"),CONCATENATE("R6C",'MATRIZ DE RIESGOS '!#REF!),"")</f>
        <v>#ERROR!</v>
      </c>
      <c r="AN21" s="1"/>
      <c r="AO21" s="21"/>
      <c r="AT21" s="9"/>
      <c r="AU21" s="1"/>
      <c r="AV21" s="1"/>
      <c r="AW21" s="1"/>
      <c r="AX21" s="1"/>
      <c r="AY21" s="1"/>
      <c r="AZ21" s="1"/>
      <c r="BA21" s="1"/>
      <c r="BB21" s="1"/>
      <c r="BC21" s="1"/>
      <c r="BD21" s="1"/>
      <c r="BE21" s="1"/>
      <c r="BF21" s="1"/>
      <c r="BG21" s="1"/>
      <c r="BH21" s="1"/>
      <c r="BI21" s="1"/>
    </row>
    <row r="22" ht="15.0" customHeight="1">
      <c r="A22" s="1"/>
      <c r="B22" s="169"/>
      <c r="D22" s="9"/>
      <c r="E22" s="21"/>
      <c r="J22" s="233" t="str">
        <f>IF(AND('MATRIZ DE RIESGOS '!#REF!="Alta",'MATRIZ DE RIESGOS '!#REF!="Leve"),CONCATENATE("R7C",'MATRIZ DE RIESGOS '!#REF!),"")</f>
        <v>#ERROR!</v>
      </c>
      <c r="K22" s="234" t="str">
        <f>IF(AND('MATRIZ DE RIESGOS '!#REF!="Alta",'MATRIZ DE RIESGOS '!#REF!="Leve"),CONCATENATE("R7C",'MATRIZ DE RIESGOS '!#REF!),"")</f>
        <v>#ERROR!</v>
      </c>
      <c r="L22" s="234" t="str">
        <f>IF(AND('MATRIZ DE RIESGOS '!#REF!="Alta",'MATRIZ DE RIESGOS '!#REF!="Leve"),CONCATENATE("R7C",'MATRIZ DE RIESGOS '!#REF!),"")</f>
        <v>#ERROR!</v>
      </c>
      <c r="M22" s="234" t="str">
        <f>IF(AND('MATRIZ DE RIESGOS '!#REF!="Alta",'MATRIZ DE RIESGOS '!#REF!="Leve"),CONCATENATE("R7C",'MATRIZ DE RIESGOS '!#REF!),"")</f>
        <v>#ERROR!</v>
      </c>
      <c r="N22" s="234" t="str">
        <f>IF(AND('MATRIZ DE RIESGOS '!#REF!="Alta",'MATRIZ DE RIESGOS '!#REF!="Leve"),CONCATENATE("R7C",'MATRIZ DE RIESGOS '!#REF!),"")</f>
        <v>#ERROR!</v>
      </c>
      <c r="O22" s="235" t="str">
        <f>IF(AND('MATRIZ DE RIESGOS '!#REF!="Alta",'MATRIZ DE RIESGOS '!#REF!="Leve"),CONCATENATE("R7C",'MATRIZ DE RIESGOS '!#REF!),"")</f>
        <v>#ERROR!</v>
      </c>
      <c r="P22" s="233" t="str">
        <f>IF(AND('MATRIZ DE RIESGOS '!#REF!="Alta",'MATRIZ DE RIESGOS '!#REF!="Menor"),CONCATENATE("R7C",'MATRIZ DE RIESGOS '!#REF!),"")</f>
        <v>#ERROR!</v>
      </c>
      <c r="Q22" s="234" t="str">
        <f>IF(AND('MATRIZ DE RIESGOS '!#REF!="Alta",'MATRIZ DE RIESGOS '!#REF!="Menor"),CONCATENATE("R7C",'MATRIZ DE RIESGOS '!#REF!),"")</f>
        <v>#ERROR!</v>
      </c>
      <c r="R22" s="234" t="str">
        <f>IF(AND('MATRIZ DE RIESGOS '!#REF!="Alta",'MATRIZ DE RIESGOS '!#REF!="Menor"),CONCATENATE("R7C",'MATRIZ DE RIESGOS '!#REF!),"")</f>
        <v>#ERROR!</v>
      </c>
      <c r="S22" s="234" t="str">
        <f>IF(AND('MATRIZ DE RIESGOS '!#REF!="Alta",'MATRIZ DE RIESGOS '!#REF!="Menor"),CONCATENATE("R7C",'MATRIZ DE RIESGOS '!#REF!),"")</f>
        <v>#ERROR!</v>
      </c>
      <c r="T22" s="234" t="str">
        <f>IF(AND('MATRIZ DE RIESGOS '!#REF!="Alta",'MATRIZ DE RIESGOS '!#REF!="Menor"),CONCATENATE("R7C",'MATRIZ DE RIESGOS '!#REF!),"")</f>
        <v>#ERROR!</v>
      </c>
      <c r="U22" s="235" t="str">
        <f>IF(AND('MATRIZ DE RIESGOS '!#REF!="Alta",'MATRIZ DE RIESGOS '!#REF!="Menor"),CONCATENATE("R7C",'MATRIZ DE RIESGOS '!#REF!),"")</f>
        <v>#ERROR!</v>
      </c>
      <c r="V22" s="217" t="str">
        <f>IF(AND('MATRIZ DE RIESGOS '!#REF!="Alta",'MATRIZ DE RIESGOS '!#REF!="Moderado"),CONCATENATE("R7C",'MATRIZ DE RIESGOS '!#REF!),"")</f>
        <v>#ERROR!</v>
      </c>
      <c r="W22" s="218" t="str">
        <f>IF(AND('MATRIZ DE RIESGOS '!#REF!="Alta",'MATRIZ DE RIESGOS '!#REF!="Moderado"),CONCATENATE("R7C",'MATRIZ DE RIESGOS '!#REF!),"")</f>
        <v>#ERROR!</v>
      </c>
      <c r="X22" s="218" t="str">
        <f>IF(AND('MATRIZ DE RIESGOS '!#REF!="Alta",'MATRIZ DE RIESGOS '!#REF!="Moderado"),CONCATENATE("R7C",'MATRIZ DE RIESGOS '!#REF!),"")</f>
        <v>#ERROR!</v>
      </c>
      <c r="Y22" s="218" t="str">
        <f>IF(AND('MATRIZ DE RIESGOS '!#REF!="Alta",'MATRIZ DE RIESGOS '!#REF!="Moderado"),CONCATENATE("R7C",'MATRIZ DE RIESGOS '!#REF!),"")</f>
        <v>#ERROR!</v>
      </c>
      <c r="Z22" s="218" t="str">
        <f>IF(AND('MATRIZ DE RIESGOS '!#REF!="Alta",'MATRIZ DE RIESGOS '!#REF!="Moderado"),CONCATENATE("R7C",'MATRIZ DE RIESGOS '!#REF!),"")</f>
        <v>#ERROR!</v>
      </c>
      <c r="AA22" s="219" t="str">
        <f>IF(AND('MATRIZ DE RIESGOS '!#REF!="Alta",'MATRIZ DE RIESGOS '!#REF!="Moderado"),CONCATENATE("R7C",'MATRIZ DE RIESGOS '!#REF!),"")</f>
        <v>#ERROR!</v>
      </c>
      <c r="AB22" s="217" t="str">
        <f>IF(AND('MATRIZ DE RIESGOS '!#REF!="Alta",'MATRIZ DE RIESGOS '!#REF!="Mayor"),CONCATENATE("R7C",'MATRIZ DE RIESGOS '!#REF!),"")</f>
        <v>#ERROR!</v>
      </c>
      <c r="AC22" s="218" t="str">
        <f>IF(AND('MATRIZ DE RIESGOS '!#REF!="Alta",'MATRIZ DE RIESGOS '!#REF!="Mayor"),CONCATENATE("R7C",'MATRIZ DE RIESGOS '!#REF!),"")</f>
        <v>#ERROR!</v>
      </c>
      <c r="AD22" s="218" t="str">
        <f>IF(AND('MATRIZ DE RIESGOS '!#REF!="Alta",'MATRIZ DE RIESGOS '!#REF!="Mayor"),CONCATENATE("R7C",'MATRIZ DE RIESGOS '!#REF!),"")</f>
        <v>#ERROR!</v>
      </c>
      <c r="AE22" s="218" t="str">
        <f>IF(AND('MATRIZ DE RIESGOS '!#REF!="Alta",'MATRIZ DE RIESGOS '!#REF!="Mayor"),CONCATENATE("R7C",'MATRIZ DE RIESGOS '!#REF!),"")</f>
        <v>#ERROR!</v>
      </c>
      <c r="AF22" s="218" t="str">
        <f>IF(AND('MATRIZ DE RIESGOS '!#REF!="Alta",'MATRIZ DE RIESGOS '!#REF!="Mayor"),CONCATENATE("R7C",'MATRIZ DE RIESGOS '!#REF!),"")</f>
        <v>#ERROR!</v>
      </c>
      <c r="AG22" s="219" t="str">
        <f>IF(AND('MATRIZ DE RIESGOS '!#REF!="Alta",'MATRIZ DE RIESGOS '!#REF!="Mayor"),CONCATENATE("R7C",'MATRIZ DE RIESGOS '!#REF!),"")</f>
        <v>#ERROR!</v>
      </c>
      <c r="AH22" s="220" t="str">
        <f>IF(AND('MATRIZ DE RIESGOS '!#REF!="Alta",'MATRIZ DE RIESGOS '!#REF!="Catastrófico"),CONCATENATE("R7C",'MATRIZ DE RIESGOS '!#REF!),"")</f>
        <v>#ERROR!</v>
      </c>
      <c r="AI22" s="221" t="str">
        <f>IF(AND('MATRIZ DE RIESGOS '!#REF!="Alta",'MATRIZ DE RIESGOS '!#REF!="Catastrófico"),CONCATENATE("R7C",'MATRIZ DE RIESGOS '!#REF!),"")</f>
        <v>#ERROR!</v>
      </c>
      <c r="AJ22" s="221" t="str">
        <f>IF(AND('MATRIZ DE RIESGOS '!#REF!="Alta",'MATRIZ DE RIESGOS '!#REF!="Catastrófico"),CONCATENATE("R7C",'MATRIZ DE RIESGOS '!#REF!),"")</f>
        <v>#ERROR!</v>
      </c>
      <c r="AK22" s="221" t="str">
        <f>IF(AND('MATRIZ DE RIESGOS '!#REF!="Alta",'MATRIZ DE RIESGOS '!#REF!="Catastrófico"),CONCATENATE("R7C",'MATRIZ DE RIESGOS '!#REF!),"")</f>
        <v>#ERROR!</v>
      </c>
      <c r="AL22" s="221" t="str">
        <f>IF(AND('MATRIZ DE RIESGOS '!#REF!="Alta",'MATRIZ DE RIESGOS '!#REF!="Catastrófico"),CONCATENATE("R7C",'MATRIZ DE RIESGOS '!#REF!),"")</f>
        <v>#ERROR!</v>
      </c>
      <c r="AM22" s="222" t="str">
        <f>IF(AND('MATRIZ DE RIESGOS '!#REF!="Alta",'MATRIZ DE RIESGOS '!#REF!="Catastrófico"),CONCATENATE("R7C",'MATRIZ DE RIESGOS '!#REF!),"")</f>
        <v>#ERROR!</v>
      </c>
      <c r="AN22" s="1"/>
      <c r="AO22" s="21"/>
      <c r="AT22" s="9"/>
      <c r="AU22" s="1"/>
      <c r="AV22" s="1"/>
      <c r="AW22" s="1"/>
      <c r="AX22" s="1"/>
      <c r="AY22" s="1"/>
      <c r="AZ22" s="1"/>
      <c r="BA22" s="1"/>
      <c r="BB22" s="1"/>
      <c r="BC22" s="1"/>
      <c r="BD22" s="1"/>
      <c r="BE22" s="1"/>
      <c r="BF22" s="1"/>
      <c r="BG22" s="1"/>
      <c r="BH22" s="1"/>
      <c r="BI22" s="1"/>
    </row>
    <row r="23" ht="15.0" customHeight="1">
      <c r="A23" s="1"/>
      <c r="B23" s="169"/>
      <c r="D23" s="9"/>
      <c r="E23" s="21"/>
      <c r="J23" s="233" t="str">
        <f>IF(AND('MATRIZ DE RIESGOS '!#REF!="Alta",'MATRIZ DE RIESGOS '!#REF!="Leve"),CONCATENATE("R8C",'MATRIZ DE RIESGOS '!#REF!),"")</f>
        <v>#ERROR!</v>
      </c>
      <c r="K23" s="234" t="str">
        <f>IF(AND('MATRIZ DE RIESGOS '!#REF!="Alta",'MATRIZ DE RIESGOS '!#REF!="Leve"),CONCATENATE("R8C",'MATRIZ DE RIESGOS '!#REF!),"")</f>
        <v>#ERROR!</v>
      </c>
      <c r="L23" s="234" t="str">
        <f>IF(AND('MATRIZ DE RIESGOS '!#REF!="Alta",'MATRIZ DE RIESGOS '!#REF!="Leve"),CONCATENATE("R8C",'MATRIZ DE RIESGOS '!#REF!),"")</f>
        <v>#ERROR!</v>
      </c>
      <c r="M23" s="234" t="str">
        <f>IF(AND('MATRIZ DE RIESGOS '!#REF!="Alta",'MATRIZ DE RIESGOS '!#REF!="Leve"),CONCATENATE("R8C",'MATRIZ DE RIESGOS '!#REF!),"")</f>
        <v>#ERROR!</v>
      </c>
      <c r="N23" s="234" t="str">
        <f>IF(AND('MATRIZ DE RIESGOS '!#REF!="Alta",'MATRIZ DE RIESGOS '!#REF!="Leve"),CONCATENATE("R8C",'MATRIZ DE RIESGOS '!#REF!),"")</f>
        <v>#ERROR!</v>
      </c>
      <c r="O23" s="235" t="str">
        <f>IF(AND('MATRIZ DE RIESGOS '!#REF!="Alta",'MATRIZ DE RIESGOS '!#REF!="Leve"),CONCATENATE("R8C",'MATRIZ DE RIESGOS '!#REF!),"")</f>
        <v>#ERROR!</v>
      </c>
      <c r="P23" s="233" t="str">
        <f>IF(AND('MATRIZ DE RIESGOS '!#REF!="Alta",'MATRIZ DE RIESGOS '!#REF!="Menor"),CONCATENATE("R8C",'MATRIZ DE RIESGOS '!#REF!),"")</f>
        <v>#ERROR!</v>
      </c>
      <c r="Q23" s="234" t="str">
        <f>IF(AND('MATRIZ DE RIESGOS '!#REF!="Alta",'MATRIZ DE RIESGOS '!#REF!="Menor"),CONCATENATE("R8C",'MATRIZ DE RIESGOS '!#REF!),"")</f>
        <v>#ERROR!</v>
      </c>
      <c r="R23" s="234" t="str">
        <f>IF(AND('MATRIZ DE RIESGOS '!#REF!="Alta",'MATRIZ DE RIESGOS '!#REF!="Menor"),CONCATENATE("R8C",'MATRIZ DE RIESGOS '!#REF!),"")</f>
        <v>#ERROR!</v>
      </c>
      <c r="S23" s="234" t="str">
        <f>IF(AND('MATRIZ DE RIESGOS '!#REF!="Alta",'MATRIZ DE RIESGOS '!#REF!="Menor"),CONCATENATE("R8C",'MATRIZ DE RIESGOS '!#REF!),"")</f>
        <v>#ERROR!</v>
      </c>
      <c r="T23" s="234" t="str">
        <f>IF(AND('MATRIZ DE RIESGOS '!#REF!="Alta",'MATRIZ DE RIESGOS '!#REF!="Menor"),CONCATENATE("R8C",'MATRIZ DE RIESGOS '!#REF!),"")</f>
        <v>#ERROR!</v>
      </c>
      <c r="U23" s="235" t="str">
        <f>IF(AND('MATRIZ DE RIESGOS '!#REF!="Alta",'MATRIZ DE RIESGOS '!#REF!="Menor"),CONCATENATE("R8C",'MATRIZ DE RIESGOS '!#REF!),"")</f>
        <v>#ERROR!</v>
      </c>
      <c r="V23" s="217" t="str">
        <f>IF(AND('MATRIZ DE RIESGOS '!#REF!="Alta",'MATRIZ DE RIESGOS '!#REF!="Moderado"),CONCATENATE("R8C",'MATRIZ DE RIESGOS '!#REF!),"")</f>
        <v>#ERROR!</v>
      </c>
      <c r="W23" s="218" t="str">
        <f>IF(AND('MATRIZ DE RIESGOS '!#REF!="Alta",'MATRIZ DE RIESGOS '!#REF!="Moderado"),CONCATENATE("R8C",'MATRIZ DE RIESGOS '!#REF!),"")</f>
        <v>#ERROR!</v>
      </c>
      <c r="X23" s="218" t="str">
        <f>IF(AND('MATRIZ DE RIESGOS '!#REF!="Alta",'MATRIZ DE RIESGOS '!#REF!="Moderado"),CONCATENATE("R8C",'MATRIZ DE RIESGOS '!#REF!),"")</f>
        <v>#ERROR!</v>
      </c>
      <c r="Y23" s="218" t="str">
        <f>IF(AND('MATRIZ DE RIESGOS '!#REF!="Alta",'MATRIZ DE RIESGOS '!#REF!="Moderado"),CONCATENATE("R8C",'MATRIZ DE RIESGOS '!#REF!),"")</f>
        <v>#ERROR!</v>
      </c>
      <c r="Z23" s="218" t="str">
        <f>IF(AND('MATRIZ DE RIESGOS '!#REF!="Alta",'MATRIZ DE RIESGOS '!#REF!="Moderado"),CONCATENATE("R8C",'MATRIZ DE RIESGOS '!#REF!),"")</f>
        <v>#ERROR!</v>
      </c>
      <c r="AA23" s="219" t="str">
        <f>IF(AND('MATRIZ DE RIESGOS '!#REF!="Alta",'MATRIZ DE RIESGOS '!#REF!="Moderado"),CONCATENATE("R8C",'MATRIZ DE RIESGOS '!#REF!),"")</f>
        <v>#ERROR!</v>
      </c>
      <c r="AB23" s="217" t="str">
        <f>IF(AND('MATRIZ DE RIESGOS '!#REF!="Alta",'MATRIZ DE RIESGOS '!#REF!="Mayor"),CONCATENATE("R8C",'MATRIZ DE RIESGOS '!#REF!),"")</f>
        <v>#ERROR!</v>
      </c>
      <c r="AC23" s="218" t="str">
        <f>IF(AND('MATRIZ DE RIESGOS '!#REF!="Alta",'MATRIZ DE RIESGOS '!#REF!="Mayor"),CONCATENATE("R8C",'MATRIZ DE RIESGOS '!#REF!),"")</f>
        <v>#ERROR!</v>
      </c>
      <c r="AD23" s="218" t="str">
        <f>IF(AND('MATRIZ DE RIESGOS '!#REF!="Alta",'MATRIZ DE RIESGOS '!#REF!="Mayor"),CONCATENATE("R8C",'MATRIZ DE RIESGOS '!#REF!),"")</f>
        <v>#ERROR!</v>
      </c>
      <c r="AE23" s="218" t="str">
        <f>IF(AND('MATRIZ DE RIESGOS '!#REF!="Alta",'MATRIZ DE RIESGOS '!#REF!="Mayor"),CONCATENATE("R8C",'MATRIZ DE RIESGOS '!#REF!),"")</f>
        <v>#ERROR!</v>
      </c>
      <c r="AF23" s="218" t="str">
        <f>IF(AND('MATRIZ DE RIESGOS '!#REF!="Alta",'MATRIZ DE RIESGOS '!#REF!="Mayor"),CONCATENATE("R8C",'MATRIZ DE RIESGOS '!#REF!),"")</f>
        <v>#ERROR!</v>
      </c>
      <c r="AG23" s="219" t="str">
        <f>IF(AND('MATRIZ DE RIESGOS '!#REF!="Alta",'MATRIZ DE RIESGOS '!#REF!="Mayor"),CONCATENATE("R8C",'MATRIZ DE RIESGOS '!#REF!),"")</f>
        <v>#ERROR!</v>
      </c>
      <c r="AH23" s="220" t="str">
        <f>IF(AND('MATRIZ DE RIESGOS '!#REF!="Alta",'MATRIZ DE RIESGOS '!#REF!="Catastrófico"),CONCATENATE("R8C",'MATRIZ DE RIESGOS '!#REF!),"")</f>
        <v>#ERROR!</v>
      </c>
      <c r="AI23" s="221" t="str">
        <f>IF(AND('MATRIZ DE RIESGOS '!#REF!="Alta",'MATRIZ DE RIESGOS '!#REF!="Catastrófico"),CONCATENATE("R8C",'MATRIZ DE RIESGOS '!#REF!),"")</f>
        <v>#ERROR!</v>
      </c>
      <c r="AJ23" s="221" t="str">
        <f>IF(AND('MATRIZ DE RIESGOS '!#REF!="Alta",'MATRIZ DE RIESGOS '!#REF!="Catastrófico"),CONCATENATE("R8C",'MATRIZ DE RIESGOS '!#REF!),"")</f>
        <v>#ERROR!</v>
      </c>
      <c r="AK23" s="221" t="str">
        <f>IF(AND('MATRIZ DE RIESGOS '!#REF!="Alta",'MATRIZ DE RIESGOS '!#REF!="Catastrófico"),CONCATENATE("R8C",'MATRIZ DE RIESGOS '!#REF!),"")</f>
        <v>#ERROR!</v>
      </c>
      <c r="AL23" s="221" t="str">
        <f>IF(AND('MATRIZ DE RIESGOS '!#REF!="Alta",'MATRIZ DE RIESGOS '!#REF!="Catastrófico"),CONCATENATE("R8C",'MATRIZ DE RIESGOS '!#REF!),"")</f>
        <v>#ERROR!</v>
      </c>
      <c r="AM23" s="222" t="str">
        <f>IF(AND('MATRIZ DE RIESGOS '!#REF!="Alta",'MATRIZ DE RIESGOS '!#REF!="Catastrófico"),CONCATENATE("R8C",'MATRIZ DE RIESGOS '!#REF!),"")</f>
        <v>#ERROR!</v>
      </c>
      <c r="AN23" s="1"/>
      <c r="AO23" s="21"/>
      <c r="AT23" s="9"/>
      <c r="AU23" s="1"/>
      <c r="AV23" s="1"/>
      <c r="AW23" s="1"/>
      <c r="AX23" s="1"/>
      <c r="AY23" s="1"/>
      <c r="AZ23" s="1"/>
      <c r="BA23" s="1"/>
      <c r="BB23" s="1"/>
      <c r="BC23" s="1"/>
      <c r="BD23" s="1"/>
      <c r="BE23" s="1"/>
      <c r="BF23" s="1"/>
      <c r="BG23" s="1"/>
      <c r="BH23" s="1"/>
      <c r="BI23" s="1"/>
    </row>
    <row r="24" ht="15.0" customHeight="1">
      <c r="A24" s="1"/>
      <c r="B24" s="169"/>
      <c r="D24" s="9"/>
      <c r="E24" s="21"/>
      <c r="J24" s="233" t="str">
        <f>IF(AND('MATRIZ DE RIESGOS '!#REF!="Alta",'MATRIZ DE RIESGOS '!#REF!="Leve"),CONCATENATE("R9C",'MATRIZ DE RIESGOS '!#REF!),"")</f>
        <v>#ERROR!</v>
      </c>
      <c r="K24" s="234" t="str">
        <f>IF(AND('MATRIZ DE RIESGOS '!#REF!="Alta",'MATRIZ DE RIESGOS '!#REF!="Leve"),CONCATENATE("R9C",'MATRIZ DE RIESGOS '!#REF!),"")</f>
        <v>#ERROR!</v>
      </c>
      <c r="L24" s="234" t="str">
        <f>IF(AND('MATRIZ DE RIESGOS '!#REF!="Alta",'MATRIZ DE RIESGOS '!#REF!="Leve"),CONCATENATE("R9C",'MATRIZ DE RIESGOS '!#REF!),"")</f>
        <v>#ERROR!</v>
      </c>
      <c r="M24" s="234" t="str">
        <f>IF(AND('MATRIZ DE RIESGOS '!#REF!="Alta",'MATRIZ DE RIESGOS '!#REF!="Leve"),CONCATENATE("R9C",'MATRIZ DE RIESGOS '!#REF!),"")</f>
        <v>#ERROR!</v>
      </c>
      <c r="N24" s="234" t="str">
        <f>IF(AND('MATRIZ DE RIESGOS '!#REF!="Alta",'MATRIZ DE RIESGOS '!#REF!="Leve"),CONCATENATE("R9C",'MATRIZ DE RIESGOS '!#REF!),"")</f>
        <v>#ERROR!</v>
      </c>
      <c r="O24" s="235" t="str">
        <f>IF(AND('MATRIZ DE RIESGOS '!#REF!="Alta",'MATRIZ DE RIESGOS '!#REF!="Leve"),CONCATENATE("R9C",'MATRIZ DE RIESGOS '!#REF!),"")</f>
        <v>#ERROR!</v>
      </c>
      <c r="P24" s="233" t="str">
        <f>IF(AND('MATRIZ DE RIESGOS '!#REF!="Alta",'MATRIZ DE RIESGOS '!#REF!="Menor"),CONCATENATE("R9C",'MATRIZ DE RIESGOS '!#REF!),"")</f>
        <v>#ERROR!</v>
      </c>
      <c r="Q24" s="234" t="str">
        <f>IF(AND('MATRIZ DE RIESGOS '!#REF!="Alta",'MATRIZ DE RIESGOS '!#REF!="Menor"),CONCATENATE("R9C",'MATRIZ DE RIESGOS '!#REF!),"")</f>
        <v>#ERROR!</v>
      </c>
      <c r="R24" s="234" t="str">
        <f>IF(AND('MATRIZ DE RIESGOS '!#REF!="Alta",'MATRIZ DE RIESGOS '!#REF!="Menor"),CONCATENATE("R9C",'MATRIZ DE RIESGOS '!#REF!),"")</f>
        <v>#ERROR!</v>
      </c>
      <c r="S24" s="234" t="str">
        <f>IF(AND('MATRIZ DE RIESGOS '!#REF!="Alta",'MATRIZ DE RIESGOS '!#REF!="Menor"),CONCATENATE("R9C",'MATRIZ DE RIESGOS '!#REF!),"")</f>
        <v>#ERROR!</v>
      </c>
      <c r="T24" s="234" t="str">
        <f>IF(AND('MATRIZ DE RIESGOS '!#REF!="Alta",'MATRIZ DE RIESGOS '!#REF!="Menor"),CONCATENATE("R9C",'MATRIZ DE RIESGOS '!#REF!),"")</f>
        <v>#ERROR!</v>
      </c>
      <c r="U24" s="235" t="str">
        <f>IF(AND('MATRIZ DE RIESGOS '!#REF!="Alta",'MATRIZ DE RIESGOS '!#REF!="Menor"),CONCATENATE("R9C",'MATRIZ DE RIESGOS '!#REF!),"")</f>
        <v>#ERROR!</v>
      </c>
      <c r="V24" s="217" t="str">
        <f>IF(AND('MATRIZ DE RIESGOS '!#REF!="Alta",'MATRIZ DE RIESGOS '!#REF!="Moderado"),CONCATENATE("R9C",'MATRIZ DE RIESGOS '!#REF!),"")</f>
        <v>#ERROR!</v>
      </c>
      <c r="W24" s="218" t="str">
        <f>IF(AND('MATRIZ DE RIESGOS '!#REF!="Alta",'MATRIZ DE RIESGOS '!#REF!="Moderado"),CONCATENATE("R9C",'MATRIZ DE RIESGOS '!#REF!),"")</f>
        <v>#ERROR!</v>
      </c>
      <c r="X24" s="218" t="str">
        <f>IF(AND('MATRIZ DE RIESGOS '!#REF!="Alta",'MATRIZ DE RIESGOS '!#REF!="Moderado"),CONCATENATE("R9C",'MATRIZ DE RIESGOS '!#REF!),"")</f>
        <v>#ERROR!</v>
      </c>
      <c r="Y24" s="218" t="str">
        <f>IF(AND('MATRIZ DE RIESGOS '!#REF!="Alta",'MATRIZ DE RIESGOS '!#REF!="Moderado"),CONCATENATE("R9C",'MATRIZ DE RIESGOS '!#REF!),"")</f>
        <v>#ERROR!</v>
      </c>
      <c r="Z24" s="218" t="str">
        <f>IF(AND('MATRIZ DE RIESGOS '!#REF!="Alta",'MATRIZ DE RIESGOS '!#REF!="Moderado"),CONCATENATE("R9C",'MATRIZ DE RIESGOS '!#REF!),"")</f>
        <v>#ERROR!</v>
      </c>
      <c r="AA24" s="219" t="str">
        <f>IF(AND('MATRIZ DE RIESGOS '!#REF!="Alta",'MATRIZ DE RIESGOS '!#REF!="Moderado"),CONCATENATE("R9C",'MATRIZ DE RIESGOS '!#REF!),"")</f>
        <v>#ERROR!</v>
      </c>
      <c r="AB24" s="217" t="str">
        <f>IF(AND('MATRIZ DE RIESGOS '!#REF!="Alta",'MATRIZ DE RIESGOS '!#REF!="Mayor"),CONCATENATE("R9C",'MATRIZ DE RIESGOS '!#REF!),"")</f>
        <v>#ERROR!</v>
      </c>
      <c r="AC24" s="218" t="str">
        <f>IF(AND('MATRIZ DE RIESGOS '!#REF!="Alta",'MATRIZ DE RIESGOS '!#REF!="Mayor"),CONCATENATE("R9C",'MATRIZ DE RIESGOS '!#REF!),"")</f>
        <v>#ERROR!</v>
      </c>
      <c r="AD24" s="218" t="str">
        <f>IF(AND('MATRIZ DE RIESGOS '!#REF!="Alta",'MATRIZ DE RIESGOS '!#REF!="Mayor"),CONCATENATE("R9C",'MATRIZ DE RIESGOS '!#REF!),"")</f>
        <v>#ERROR!</v>
      </c>
      <c r="AE24" s="218" t="str">
        <f>IF(AND('MATRIZ DE RIESGOS '!#REF!="Alta",'MATRIZ DE RIESGOS '!#REF!="Mayor"),CONCATENATE("R9C",'MATRIZ DE RIESGOS '!#REF!),"")</f>
        <v>#ERROR!</v>
      </c>
      <c r="AF24" s="218" t="str">
        <f>IF(AND('MATRIZ DE RIESGOS '!#REF!="Alta",'MATRIZ DE RIESGOS '!#REF!="Mayor"),CONCATENATE("R9C",'MATRIZ DE RIESGOS '!#REF!),"")</f>
        <v>#ERROR!</v>
      </c>
      <c r="AG24" s="219" t="str">
        <f>IF(AND('MATRIZ DE RIESGOS '!#REF!="Alta",'MATRIZ DE RIESGOS '!#REF!="Mayor"),CONCATENATE("R9C",'MATRIZ DE RIESGOS '!#REF!),"")</f>
        <v>#ERROR!</v>
      </c>
      <c r="AH24" s="220" t="str">
        <f>IF(AND('MATRIZ DE RIESGOS '!#REF!="Alta",'MATRIZ DE RIESGOS '!#REF!="Catastrófico"),CONCATENATE("R9C",'MATRIZ DE RIESGOS '!#REF!),"")</f>
        <v>#ERROR!</v>
      </c>
      <c r="AI24" s="221" t="str">
        <f>IF(AND('MATRIZ DE RIESGOS '!#REF!="Alta",'MATRIZ DE RIESGOS '!#REF!="Catastrófico"),CONCATENATE("R9C",'MATRIZ DE RIESGOS '!#REF!),"")</f>
        <v>#ERROR!</v>
      </c>
      <c r="AJ24" s="221" t="str">
        <f>IF(AND('MATRIZ DE RIESGOS '!#REF!="Alta",'MATRIZ DE RIESGOS '!#REF!="Catastrófico"),CONCATENATE("R9C",'MATRIZ DE RIESGOS '!#REF!),"")</f>
        <v>#ERROR!</v>
      </c>
      <c r="AK24" s="221" t="str">
        <f>IF(AND('MATRIZ DE RIESGOS '!#REF!="Alta",'MATRIZ DE RIESGOS '!#REF!="Catastrófico"),CONCATENATE("R9C",'MATRIZ DE RIESGOS '!#REF!),"")</f>
        <v>#ERROR!</v>
      </c>
      <c r="AL24" s="221" t="str">
        <f>IF(AND('MATRIZ DE RIESGOS '!#REF!="Alta",'MATRIZ DE RIESGOS '!#REF!="Catastrófico"),CONCATENATE("R9C",'MATRIZ DE RIESGOS '!#REF!),"")</f>
        <v>#ERROR!</v>
      </c>
      <c r="AM24" s="222" t="str">
        <f>IF(AND('MATRIZ DE RIESGOS '!#REF!="Alta",'MATRIZ DE RIESGOS '!#REF!="Catastrófico"),CONCATENATE("R9C",'MATRIZ DE RIESGOS '!#REF!),"")</f>
        <v>#ERROR!</v>
      </c>
      <c r="AN24" s="1"/>
      <c r="AO24" s="21"/>
      <c r="AT24" s="9"/>
      <c r="AU24" s="1"/>
      <c r="AV24" s="1"/>
      <c r="AW24" s="1"/>
      <c r="AX24" s="1"/>
      <c r="AY24" s="1"/>
      <c r="AZ24" s="1"/>
      <c r="BA24" s="1"/>
      <c r="BB24" s="1"/>
      <c r="BC24" s="1"/>
      <c r="BD24" s="1"/>
      <c r="BE24" s="1"/>
      <c r="BF24" s="1"/>
      <c r="BG24" s="1"/>
      <c r="BH24" s="1"/>
      <c r="BI24" s="1"/>
    </row>
    <row r="25" ht="15.75" customHeight="1">
      <c r="A25" s="1"/>
      <c r="B25" s="169"/>
      <c r="D25" s="9"/>
      <c r="E25" s="191"/>
      <c r="F25" s="192"/>
      <c r="G25" s="192"/>
      <c r="H25" s="192"/>
      <c r="I25" s="192"/>
      <c r="J25" s="236" t="str">
        <f>IF(AND('MATRIZ DE RIESGOS '!#REF!="Alta",'MATRIZ DE RIESGOS '!#REF!="Leve"),CONCATENATE("R10C",'MATRIZ DE RIESGOS '!#REF!),"")</f>
        <v>#ERROR!</v>
      </c>
      <c r="K25" s="237" t="str">
        <f>IF(AND('MATRIZ DE RIESGOS '!#REF!="Alta",'MATRIZ DE RIESGOS '!#REF!="Leve"),CONCATENATE("R10C",'MATRIZ DE RIESGOS '!#REF!),"")</f>
        <v>#ERROR!</v>
      </c>
      <c r="L25" s="237" t="str">
        <f>IF(AND('MATRIZ DE RIESGOS '!#REF!="Alta",'MATRIZ DE RIESGOS '!#REF!="Leve"),CONCATENATE("R10C",'MATRIZ DE RIESGOS '!#REF!),"")</f>
        <v>#ERROR!</v>
      </c>
      <c r="M25" s="237" t="str">
        <f>IF(AND('MATRIZ DE RIESGOS '!#REF!="Alta",'MATRIZ DE RIESGOS '!#REF!="Leve"),CONCATENATE("R10C",'MATRIZ DE RIESGOS '!#REF!),"")</f>
        <v>#ERROR!</v>
      </c>
      <c r="N25" s="237" t="str">
        <f>IF(AND('MATRIZ DE RIESGOS '!#REF!="Alta",'MATRIZ DE RIESGOS '!#REF!="Leve"),CONCATENATE("R10C",'MATRIZ DE RIESGOS '!#REF!),"")</f>
        <v>#ERROR!</v>
      </c>
      <c r="O25" s="238" t="str">
        <f>IF(AND('MATRIZ DE RIESGOS '!#REF!="Alta",'MATRIZ DE RIESGOS '!#REF!="Leve"),CONCATENATE("R10C",'MATRIZ DE RIESGOS '!#REF!),"")</f>
        <v>#ERROR!</v>
      </c>
      <c r="P25" s="236" t="str">
        <f>IF(AND('MATRIZ DE RIESGOS '!#REF!="Alta",'MATRIZ DE RIESGOS '!#REF!="Menor"),CONCATENATE("R10C",'MATRIZ DE RIESGOS '!#REF!),"")</f>
        <v>#ERROR!</v>
      </c>
      <c r="Q25" s="237" t="str">
        <f>IF(AND('MATRIZ DE RIESGOS '!#REF!="Alta",'MATRIZ DE RIESGOS '!#REF!="Menor"),CONCATENATE("R10C",'MATRIZ DE RIESGOS '!#REF!),"")</f>
        <v>#ERROR!</v>
      </c>
      <c r="R25" s="237" t="str">
        <f>IF(AND('MATRIZ DE RIESGOS '!#REF!="Alta",'MATRIZ DE RIESGOS '!#REF!="Menor"),CONCATENATE("R10C",'MATRIZ DE RIESGOS '!#REF!),"")</f>
        <v>#ERROR!</v>
      </c>
      <c r="S25" s="237" t="str">
        <f>IF(AND('MATRIZ DE RIESGOS '!#REF!="Alta",'MATRIZ DE RIESGOS '!#REF!="Menor"),CONCATENATE("R10C",'MATRIZ DE RIESGOS '!#REF!),"")</f>
        <v>#ERROR!</v>
      </c>
      <c r="T25" s="237" t="str">
        <f>IF(AND('MATRIZ DE RIESGOS '!#REF!="Alta",'MATRIZ DE RIESGOS '!#REF!="Menor"),CONCATENATE("R10C",'MATRIZ DE RIESGOS '!#REF!),"")</f>
        <v>#ERROR!</v>
      </c>
      <c r="U25" s="238" t="str">
        <f>IF(AND('MATRIZ DE RIESGOS '!#REF!="Alta",'MATRIZ DE RIESGOS '!#REF!="Menor"),CONCATENATE("R10C",'MATRIZ DE RIESGOS '!#REF!),"")</f>
        <v>#ERROR!</v>
      </c>
      <c r="V25" s="223" t="str">
        <f>IF(AND('MATRIZ DE RIESGOS '!#REF!="Alta",'MATRIZ DE RIESGOS '!#REF!="Moderado"),CONCATENATE("R10C",'MATRIZ DE RIESGOS '!#REF!),"")</f>
        <v>#ERROR!</v>
      </c>
      <c r="W25" s="224" t="str">
        <f>IF(AND('MATRIZ DE RIESGOS '!#REF!="Alta",'MATRIZ DE RIESGOS '!#REF!="Moderado"),CONCATENATE("R10C",'MATRIZ DE RIESGOS '!#REF!),"")</f>
        <v>#ERROR!</v>
      </c>
      <c r="X25" s="224" t="str">
        <f>IF(AND('MATRIZ DE RIESGOS '!#REF!="Alta",'MATRIZ DE RIESGOS '!#REF!="Moderado"),CONCATENATE("R10C",'MATRIZ DE RIESGOS '!#REF!),"")</f>
        <v>#ERROR!</v>
      </c>
      <c r="Y25" s="224" t="str">
        <f>IF(AND('MATRIZ DE RIESGOS '!#REF!="Alta",'MATRIZ DE RIESGOS '!#REF!="Moderado"),CONCATENATE("R10C",'MATRIZ DE RIESGOS '!#REF!),"")</f>
        <v>#ERROR!</v>
      </c>
      <c r="Z25" s="224" t="str">
        <f>IF(AND('MATRIZ DE RIESGOS '!#REF!="Alta",'MATRIZ DE RIESGOS '!#REF!="Moderado"),CONCATENATE("R10C",'MATRIZ DE RIESGOS '!#REF!),"")</f>
        <v>#ERROR!</v>
      </c>
      <c r="AA25" s="225" t="str">
        <f>IF(AND('MATRIZ DE RIESGOS '!#REF!="Alta",'MATRIZ DE RIESGOS '!#REF!="Moderado"),CONCATENATE("R10C",'MATRIZ DE RIESGOS '!#REF!),"")</f>
        <v>#ERROR!</v>
      </c>
      <c r="AB25" s="223" t="str">
        <f>IF(AND('MATRIZ DE RIESGOS '!#REF!="Alta",'MATRIZ DE RIESGOS '!#REF!="Mayor"),CONCATENATE("R10C",'MATRIZ DE RIESGOS '!#REF!),"")</f>
        <v>#ERROR!</v>
      </c>
      <c r="AC25" s="224" t="str">
        <f>IF(AND('MATRIZ DE RIESGOS '!#REF!="Alta",'MATRIZ DE RIESGOS '!#REF!="Mayor"),CONCATENATE("R10C",'MATRIZ DE RIESGOS '!#REF!),"")</f>
        <v>#ERROR!</v>
      </c>
      <c r="AD25" s="224" t="str">
        <f>IF(AND('MATRIZ DE RIESGOS '!#REF!="Alta",'MATRIZ DE RIESGOS '!#REF!="Mayor"),CONCATENATE("R10C",'MATRIZ DE RIESGOS '!#REF!),"")</f>
        <v>#ERROR!</v>
      </c>
      <c r="AE25" s="224" t="str">
        <f>IF(AND('MATRIZ DE RIESGOS '!#REF!="Alta",'MATRIZ DE RIESGOS '!#REF!="Mayor"),CONCATENATE("R10C",'MATRIZ DE RIESGOS '!#REF!),"")</f>
        <v>#ERROR!</v>
      </c>
      <c r="AF25" s="224" t="str">
        <f>IF(AND('MATRIZ DE RIESGOS '!#REF!="Alta",'MATRIZ DE RIESGOS '!#REF!="Mayor"),CONCATENATE("R10C",'MATRIZ DE RIESGOS '!#REF!),"")</f>
        <v>#ERROR!</v>
      </c>
      <c r="AG25" s="225" t="str">
        <f>IF(AND('MATRIZ DE RIESGOS '!#REF!="Alta",'MATRIZ DE RIESGOS '!#REF!="Mayor"),CONCATENATE("R10C",'MATRIZ DE RIESGOS '!#REF!),"")</f>
        <v>#ERROR!</v>
      </c>
      <c r="AH25" s="226" t="str">
        <f>IF(AND('MATRIZ DE RIESGOS '!#REF!="Alta",'MATRIZ DE RIESGOS '!#REF!="Catastrófico"),CONCATENATE("R10C",'MATRIZ DE RIESGOS '!#REF!),"")</f>
        <v>#ERROR!</v>
      </c>
      <c r="AI25" s="227" t="str">
        <f>IF(AND('MATRIZ DE RIESGOS '!#REF!="Alta",'MATRIZ DE RIESGOS '!#REF!="Catastrófico"),CONCATENATE("R10C",'MATRIZ DE RIESGOS '!#REF!),"")</f>
        <v>#ERROR!</v>
      </c>
      <c r="AJ25" s="227" t="str">
        <f>IF(AND('MATRIZ DE RIESGOS '!#REF!="Alta",'MATRIZ DE RIESGOS '!#REF!="Catastrófico"),CONCATENATE("R10C",'MATRIZ DE RIESGOS '!#REF!),"")</f>
        <v>#ERROR!</v>
      </c>
      <c r="AK25" s="227" t="str">
        <f>IF(AND('MATRIZ DE RIESGOS '!#REF!="Alta",'MATRIZ DE RIESGOS '!#REF!="Catastrófico"),CONCATENATE("R10C",'MATRIZ DE RIESGOS '!#REF!),"")</f>
        <v>#ERROR!</v>
      </c>
      <c r="AL25" s="227" t="str">
        <f>IF(AND('MATRIZ DE RIESGOS '!#REF!="Alta",'MATRIZ DE RIESGOS '!#REF!="Catastrófico"),CONCATENATE("R10C",'MATRIZ DE RIESGOS '!#REF!),"")</f>
        <v>#ERROR!</v>
      </c>
      <c r="AM25" s="228" t="str">
        <f>IF(AND('MATRIZ DE RIESGOS '!#REF!="Alta",'MATRIZ DE RIESGOS '!#REF!="Catastrófico"),CONCATENATE("R10C",'MATRIZ DE RIESGOS '!#REF!),"")</f>
        <v>#ERROR!</v>
      </c>
      <c r="AN25" s="1"/>
      <c r="AO25" s="191"/>
      <c r="AP25" s="192"/>
      <c r="AQ25" s="192"/>
      <c r="AR25" s="192"/>
      <c r="AS25" s="192"/>
      <c r="AT25" s="193"/>
      <c r="AU25" s="1"/>
      <c r="AV25" s="1"/>
      <c r="AW25" s="1"/>
      <c r="AX25" s="1"/>
      <c r="AY25" s="1"/>
      <c r="AZ25" s="1"/>
      <c r="BA25" s="1"/>
      <c r="BB25" s="1"/>
      <c r="BC25" s="1"/>
      <c r="BD25" s="1"/>
      <c r="BE25" s="1"/>
      <c r="BF25" s="1"/>
      <c r="BG25" s="1"/>
      <c r="BH25" s="1"/>
      <c r="BI25" s="1"/>
    </row>
    <row r="26" ht="15.0" customHeight="1">
      <c r="A26" s="1"/>
      <c r="B26" s="169"/>
      <c r="D26" s="9"/>
      <c r="E26" s="209" t="s">
        <v>131</v>
      </c>
      <c r="F26" s="177"/>
      <c r="G26" s="177"/>
      <c r="H26" s="177"/>
      <c r="I26" s="178"/>
      <c r="J26" s="229" t="str">
        <f>IF(AND('MATRIZ DE RIESGOS '!$Y$9="Media",'MATRIZ DE RIESGOS '!$AA$9="Leve"),CONCATENATE("R1C",'MATRIZ DE RIESGOS '!$O$9),"")</f>
        <v/>
      </c>
      <c r="K26" s="230" t="str">
        <f>IF(AND('MATRIZ DE RIESGOS '!$Y$10="Media",'MATRIZ DE RIESGOS '!$AA$10="Leve"),CONCATENATE("R1C",'MATRIZ DE RIESGOS '!$O$10),"")</f>
        <v/>
      </c>
      <c r="L26" s="230" t="str">
        <f>IF(AND('MATRIZ DE RIESGOS '!$Y$11="Media",'MATRIZ DE RIESGOS '!$AA$11="Leve"),CONCATENATE("R1C",'MATRIZ DE RIESGOS '!$O$11),"")</f>
        <v/>
      </c>
      <c r="M26" s="230" t="str">
        <f>IF(AND('MATRIZ DE RIESGOS '!$Y$12="Media",'MATRIZ DE RIESGOS '!$AA$12="Leve"),CONCATENATE("R1C",'MATRIZ DE RIESGOS '!$O$12),"")</f>
        <v/>
      </c>
      <c r="N26" s="230" t="str">
        <f>IF(AND('MATRIZ DE RIESGOS '!$Y$13="Media",'MATRIZ DE RIESGOS '!$AA$13="Leve"),CONCATENATE("R1C",'MATRIZ DE RIESGOS '!$O$13),"")</f>
        <v/>
      </c>
      <c r="O26" s="231" t="str">
        <f>IF(AND('MATRIZ DE RIESGOS '!$Y$14="Media",'MATRIZ DE RIESGOS '!$AA$14="Leve"),CONCATENATE("R1C",'MATRIZ DE RIESGOS '!$O$14),"")</f>
        <v/>
      </c>
      <c r="P26" s="229" t="str">
        <f>IF(AND('MATRIZ DE RIESGOS '!$Y$9="Media",'MATRIZ DE RIESGOS '!$AA$9="Menor"),CONCATENATE("R1C",'MATRIZ DE RIESGOS '!$O$9),"")</f>
        <v/>
      </c>
      <c r="Q26" s="230" t="str">
        <f>IF(AND('MATRIZ DE RIESGOS '!$Y$10="Media",'MATRIZ DE RIESGOS '!$AA$10="Menor"),CONCATENATE("R1C",'MATRIZ DE RIESGOS '!$O$10),"")</f>
        <v/>
      </c>
      <c r="R26" s="230" t="str">
        <f>IF(AND('MATRIZ DE RIESGOS '!$Y$11="Media",'MATRIZ DE RIESGOS '!$AA$11="Menor"),CONCATENATE("R1C",'MATRIZ DE RIESGOS '!$O$11),"")</f>
        <v/>
      </c>
      <c r="S26" s="230" t="str">
        <f>IF(AND('MATRIZ DE RIESGOS '!$Y$12="Media",'MATRIZ DE RIESGOS '!$AA$12="Menor"),CONCATENATE("R1C",'MATRIZ DE RIESGOS '!$O$12),"")</f>
        <v/>
      </c>
      <c r="T26" s="230" t="str">
        <f>IF(AND('MATRIZ DE RIESGOS '!$Y$13="Media",'MATRIZ DE RIESGOS '!$AA$13="Menor"),CONCATENATE("R1C",'MATRIZ DE RIESGOS '!$O$13),"")</f>
        <v/>
      </c>
      <c r="U26" s="231" t="str">
        <f>IF(AND('MATRIZ DE RIESGOS '!$Y$14="Media",'MATRIZ DE RIESGOS '!$AA$14="Menor"),CONCATENATE("R1C",'MATRIZ DE RIESGOS '!$O$14),"")</f>
        <v/>
      </c>
      <c r="V26" s="229" t="str">
        <f>IF(AND('MATRIZ DE RIESGOS '!$Y$9="Media",'MATRIZ DE RIESGOS '!$AA$9="Moderado"),CONCATENATE("R1C",'MATRIZ DE RIESGOS '!$O$9),"")</f>
        <v/>
      </c>
      <c r="W26" s="230" t="str">
        <f>IF(AND('MATRIZ DE RIESGOS '!$Y$10="Media",'MATRIZ DE RIESGOS '!$AA$10="Moderado"),CONCATENATE("R1C",'MATRIZ DE RIESGOS '!$O$10),"")</f>
        <v/>
      </c>
      <c r="X26" s="230" t="str">
        <f>IF(AND('MATRIZ DE RIESGOS '!$Y$11="Media",'MATRIZ DE RIESGOS '!$AA$11="Moderado"),CONCATENATE("R1C",'MATRIZ DE RIESGOS '!$O$11),"")</f>
        <v/>
      </c>
      <c r="Y26" s="230" t="str">
        <f>IF(AND('MATRIZ DE RIESGOS '!$Y$12="Media",'MATRIZ DE RIESGOS '!$AA$12="Moderado"),CONCATENATE("R1C",'MATRIZ DE RIESGOS '!$O$12),"")</f>
        <v/>
      </c>
      <c r="Z26" s="230" t="str">
        <f>IF(AND('MATRIZ DE RIESGOS '!$Y$13="Media",'MATRIZ DE RIESGOS '!$AA$13="Moderado"),CONCATENATE("R1C",'MATRIZ DE RIESGOS '!$O$13),"")</f>
        <v/>
      </c>
      <c r="AA26" s="231" t="str">
        <f>IF(AND('MATRIZ DE RIESGOS '!$Y$14="Media",'MATRIZ DE RIESGOS '!$AA$14="Moderado"),CONCATENATE("R1C",'MATRIZ DE RIESGOS '!$O$14),"")</f>
        <v/>
      </c>
      <c r="AB26" s="210" t="str">
        <f>IF(AND('MATRIZ DE RIESGOS '!$Y$9="Media",'MATRIZ DE RIESGOS '!$AA$9="Mayor"),CONCATENATE("R1C",'MATRIZ DE RIESGOS '!$O$9),"")</f>
        <v/>
      </c>
      <c r="AC26" s="211" t="str">
        <f>IF(AND('MATRIZ DE RIESGOS '!$Y$10="Media",'MATRIZ DE RIESGOS '!$AA$10="Mayor"),CONCATENATE("R1C",'MATRIZ DE RIESGOS '!$O$10),"")</f>
        <v/>
      </c>
      <c r="AD26" s="211" t="str">
        <f>IF(AND('MATRIZ DE RIESGOS '!$Y$11="Media",'MATRIZ DE RIESGOS '!$AA$11="Mayor"),CONCATENATE("R1C",'MATRIZ DE RIESGOS '!$O$11),"")</f>
        <v/>
      </c>
      <c r="AE26" s="211" t="str">
        <f>IF(AND('MATRIZ DE RIESGOS '!$Y$12="Media",'MATRIZ DE RIESGOS '!$AA$12="Mayor"),CONCATENATE("R1C",'MATRIZ DE RIESGOS '!$O$12),"")</f>
        <v/>
      </c>
      <c r="AF26" s="211" t="str">
        <f>IF(AND('MATRIZ DE RIESGOS '!$Y$13="Media",'MATRIZ DE RIESGOS '!$AA$13="Mayor"),CONCATENATE("R1C",'MATRIZ DE RIESGOS '!$O$13),"")</f>
        <v/>
      </c>
      <c r="AG26" s="212" t="str">
        <f>IF(AND('MATRIZ DE RIESGOS '!$Y$14="Media",'MATRIZ DE RIESGOS '!$AA$14="Mayor"),CONCATENATE("R1C",'MATRIZ DE RIESGOS '!$O$14),"")</f>
        <v/>
      </c>
      <c r="AH26" s="213" t="str">
        <f>IF(AND('MATRIZ DE RIESGOS '!$Y$9="Media",'MATRIZ DE RIESGOS '!$AA$9="Catastrófico"),CONCATENATE("R1C",'MATRIZ DE RIESGOS '!$O$9),"")</f>
        <v/>
      </c>
      <c r="AI26" s="214" t="str">
        <f>IF(AND('MATRIZ DE RIESGOS '!$Y$10="Media",'MATRIZ DE RIESGOS '!$AA$10="Catastrófico"),CONCATENATE("R1C",'MATRIZ DE RIESGOS '!$O$10),"")</f>
        <v/>
      </c>
      <c r="AJ26" s="214" t="str">
        <f>IF(AND('MATRIZ DE RIESGOS '!$Y$11="Media",'MATRIZ DE RIESGOS '!$AA$11="Catastrófico"),CONCATENATE("R1C",'MATRIZ DE RIESGOS '!$O$11),"")</f>
        <v/>
      </c>
      <c r="AK26" s="214" t="str">
        <f>IF(AND('MATRIZ DE RIESGOS '!$Y$12="Media",'MATRIZ DE RIESGOS '!$AA$12="Catastrófico"),CONCATENATE("R1C",'MATRIZ DE RIESGOS '!$O$12),"")</f>
        <v/>
      </c>
      <c r="AL26" s="214" t="str">
        <f>IF(AND('MATRIZ DE RIESGOS '!$Y$13="Media",'MATRIZ DE RIESGOS '!$AA$13="Catastrófico"),CONCATENATE("R1C",'MATRIZ DE RIESGOS '!$O$13),"")</f>
        <v/>
      </c>
      <c r="AM26" s="215" t="str">
        <f>IF(AND('MATRIZ DE RIESGOS '!$Y$14="Media",'MATRIZ DE RIESGOS '!$AA$14="Catastrófico"),CONCATENATE("R1C",'MATRIZ DE RIESGOS '!$O$14),"")</f>
        <v/>
      </c>
      <c r="AN26" s="1"/>
      <c r="AO26" s="239" t="s">
        <v>132</v>
      </c>
      <c r="AP26" s="177"/>
      <c r="AQ26" s="177"/>
      <c r="AR26" s="177"/>
      <c r="AS26" s="177"/>
      <c r="AT26" s="178"/>
      <c r="AU26" s="1"/>
      <c r="AV26" s="1"/>
      <c r="AW26" s="1"/>
      <c r="AX26" s="1"/>
      <c r="AY26" s="1"/>
      <c r="AZ26" s="1"/>
      <c r="BA26" s="1"/>
      <c r="BB26" s="1"/>
      <c r="BC26" s="1"/>
      <c r="BD26" s="1"/>
      <c r="BE26" s="1"/>
      <c r="BF26" s="1"/>
      <c r="BG26" s="1"/>
      <c r="BH26" s="1"/>
      <c r="BI26" s="1"/>
    </row>
    <row r="27" ht="15.0" customHeight="1">
      <c r="A27" s="1"/>
      <c r="B27" s="169"/>
      <c r="D27" s="9"/>
      <c r="E27" s="21"/>
      <c r="I27" s="9"/>
      <c r="J27" s="233" t="str">
        <f>IF(AND('MATRIZ DE RIESGOS '!#REF!="Media",'MATRIZ DE RIESGOS '!#REF!="Leve"),CONCATENATE("R2C",'MATRIZ DE RIESGOS '!#REF!),"")</f>
        <v>#ERROR!</v>
      </c>
      <c r="K27" s="234" t="str">
        <f>IF(AND('MATRIZ DE RIESGOS '!#REF!="Media",'MATRIZ DE RIESGOS '!#REF!="Leve"),CONCATENATE("R2C",'MATRIZ DE RIESGOS '!#REF!),"")</f>
        <v>#ERROR!</v>
      </c>
      <c r="L27" s="234" t="str">
        <f>IF(AND('MATRIZ DE RIESGOS '!#REF!="Media",'MATRIZ DE RIESGOS '!#REF!="Leve"),CONCATENATE("R2C",'MATRIZ DE RIESGOS '!#REF!),"")</f>
        <v>#ERROR!</v>
      </c>
      <c r="M27" s="234" t="str">
        <f>IF(AND('MATRIZ DE RIESGOS '!#REF!="Media",'MATRIZ DE RIESGOS '!#REF!="Leve"),CONCATENATE("R2C",'MATRIZ DE RIESGOS '!#REF!),"")</f>
        <v>#ERROR!</v>
      </c>
      <c r="N27" s="234" t="str">
        <f>IF(AND('MATRIZ DE RIESGOS '!#REF!="Media",'MATRIZ DE RIESGOS '!#REF!="Leve"),CONCATENATE("R2C",'MATRIZ DE RIESGOS '!#REF!),"")</f>
        <v>#ERROR!</v>
      </c>
      <c r="O27" s="235" t="str">
        <f>IF(AND('MATRIZ DE RIESGOS '!#REF!="Media",'MATRIZ DE RIESGOS '!#REF!="Leve"),CONCATENATE("R2C",'MATRIZ DE RIESGOS '!#REF!),"")</f>
        <v>#ERROR!</v>
      </c>
      <c r="P27" s="233" t="str">
        <f>IF(AND('MATRIZ DE RIESGOS '!#REF!="Media",'MATRIZ DE RIESGOS '!#REF!="Menor"),CONCATENATE("R2C",'MATRIZ DE RIESGOS '!#REF!),"")</f>
        <v>#ERROR!</v>
      </c>
      <c r="Q27" s="234" t="str">
        <f>IF(AND('MATRIZ DE RIESGOS '!#REF!="Media",'MATRIZ DE RIESGOS '!#REF!="Menor"),CONCATENATE("R2C",'MATRIZ DE RIESGOS '!#REF!),"")</f>
        <v>#ERROR!</v>
      </c>
      <c r="R27" s="234" t="str">
        <f>IF(AND('MATRIZ DE RIESGOS '!#REF!="Media",'MATRIZ DE RIESGOS '!#REF!="Menor"),CONCATENATE("R2C",'MATRIZ DE RIESGOS '!#REF!),"")</f>
        <v>#ERROR!</v>
      </c>
      <c r="S27" s="234" t="str">
        <f>IF(AND('MATRIZ DE RIESGOS '!#REF!="Media",'MATRIZ DE RIESGOS '!#REF!="Menor"),CONCATENATE("R2C",'MATRIZ DE RIESGOS '!#REF!),"")</f>
        <v>#ERROR!</v>
      </c>
      <c r="T27" s="234" t="str">
        <f>IF(AND('MATRIZ DE RIESGOS '!#REF!="Media",'MATRIZ DE RIESGOS '!#REF!="Menor"),CONCATENATE("R2C",'MATRIZ DE RIESGOS '!#REF!),"")</f>
        <v>#ERROR!</v>
      </c>
      <c r="U27" s="235" t="str">
        <f>IF(AND('MATRIZ DE RIESGOS '!#REF!="Media",'MATRIZ DE RIESGOS '!#REF!="Menor"),CONCATENATE("R2C",'MATRIZ DE RIESGOS '!#REF!),"")</f>
        <v>#ERROR!</v>
      </c>
      <c r="V27" s="233" t="str">
        <f>IF(AND('MATRIZ DE RIESGOS '!#REF!="Media",'MATRIZ DE RIESGOS '!#REF!="Moderado"),CONCATENATE("R2C",'MATRIZ DE RIESGOS '!#REF!),"")</f>
        <v>#ERROR!</v>
      </c>
      <c r="W27" s="234" t="str">
        <f>IF(AND('MATRIZ DE RIESGOS '!#REF!="Media",'MATRIZ DE RIESGOS '!#REF!="Moderado"),CONCATENATE("R2C",'MATRIZ DE RIESGOS '!#REF!),"")</f>
        <v>#ERROR!</v>
      </c>
      <c r="X27" s="234" t="str">
        <f>IF(AND('MATRIZ DE RIESGOS '!#REF!="Media",'MATRIZ DE RIESGOS '!#REF!="Moderado"),CONCATENATE("R2C",'MATRIZ DE RIESGOS '!#REF!),"")</f>
        <v>#ERROR!</v>
      </c>
      <c r="Y27" s="234" t="str">
        <f>IF(AND('MATRIZ DE RIESGOS '!#REF!="Media",'MATRIZ DE RIESGOS '!#REF!="Moderado"),CONCATENATE("R2C",'MATRIZ DE RIESGOS '!#REF!),"")</f>
        <v>#ERROR!</v>
      </c>
      <c r="Z27" s="234" t="str">
        <f>IF(AND('MATRIZ DE RIESGOS '!#REF!="Media",'MATRIZ DE RIESGOS '!#REF!="Moderado"),CONCATENATE("R2C",'MATRIZ DE RIESGOS '!#REF!),"")</f>
        <v>#ERROR!</v>
      </c>
      <c r="AA27" s="235" t="str">
        <f>IF(AND('MATRIZ DE RIESGOS '!#REF!="Media",'MATRIZ DE RIESGOS '!#REF!="Moderado"),CONCATENATE("R2C",'MATRIZ DE RIESGOS '!#REF!),"")</f>
        <v>#ERROR!</v>
      </c>
      <c r="AB27" s="217" t="str">
        <f>IF(AND('MATRIZ DE RIESGOS '!#REF!="Media",'MATRIZ DE RIESGOS '!#REF!="Mayor"),CONCATENATE("R2C",'MATRIZ DE RIESGOS '!#REF!),"")</f>
        <v>#ERROR!</v>
      </c>
      <c r="AC27" s="218" t="str">
        <f>IF(AND('MATRIZ DE RIESGOS '!#REF!="Media",'MATRIZ DE RIESGOS '!#REF!="Mayor"),CONCATENATE("R2C",'MATRIZ DE RIESGOS '!#REF!),"")</f>
        <v>#ERROR!</v>
      </c>
      <c r="AD27" s="218" t="str">
        <f>IF(AND('MATRIZ DE RIESGOS '!#REF!="Media",'MATRIZ DE RIESGOS '!#REF!="Mayor"),CONCATENATE("R2C",'MATRIZ DE RIESGOS '!#REF!),"")</f>
        <v>#ERROR!</v>
      </c>
      <c r="AE27" s="218" t="str">
        <f>IF(AND('MATRIZ DE RIESGOS '!#REF!="Media",'MATRIZ DE RIESGOS '!#REF!="Mayor"),CONCATENATE("R2C",'MATRIZ DE RIESGOS '!#REF!),"")</f>
        <v>#ERROR!</v>
      </c>
      <c r="AF27" s="218" t="str">
        <f>IF(AND('MATRIZ DE RIESGOS '!#REF!="Media",'MATRIZ DE RIESGOS '!#REF!="Mayor"),CONCATENATE("R2C",'MATRIZ DE RIESGOS '!#REF!),"")</f>
        <v>#ERROR!</v>
      </c>
      <c r="AG27" s="219" t="str">
        <f>IF(AND('MATRIZ DE RIESGOS '!#REF!="Media",'MATRIZ DE RIESGOS '!#REF!="Mayor"),CONCATENATE("R2C",'MATRIZ DE RIESGOS '!#REF!),"")</f>
        <v>#ERROR!</v>
      </c>
      <c r="AH27" s="220" t="str">
        <f>IF(AND('MATRIZ DE RIESGOS '!#REF!="Media",'MATRIZ DE RIESGOS '!#REF!="Catastrófico"),CONCATENATE("R2C",'MATRIZ DE RIESGOS '!#REF!),"")</f>
        <v>#ERROR!</v>
      </c>
      <c r="AI27" s="221" t="str">
        <f>IF(AND('MATRIZ DE RIESGOS '!#REF!="Media",'MATRIZ DE RIESGOS '!#REF!="Catastrófico"),CONCATENATE("R2C",'MATRIZ DE RIESGOS '!#REF!),"")</f>
        <v>#ERROR!</v>
      </c>
      <c r="AJ27" s="221" t="str">
        <f>IF(AND('MATRIZ DE RIESGOS '!#REF!="Media",'MATRIZ DE RIESGOS '!#REF!="Catastrófico"),CONCATENATE("R2C",'MATRIZ DE RIESGOS '!#REF!),"")</f>
        <v>#ERROR!</v>
      </c>
      <c r="AK27" s="221" t="str">
        <f>IF(AND('MATRIZ DE RIESGOS '!#REF!="Media",'MATRIZ DE RIESGOS '!#REF!="Catastrófico"),CONCATENATE("R2C",'MATRIZ DE RIESGOS '!#REF!),"")</f>
        <v>#ERROR!</v>
      </c>
      <c r="AL27" s="221" t="str">
        <f>IF(AND('MATRIZ DE RIESGOS '!#REF!="Media",'MATRIZ DE RIESGOS '!#REF!="Catastrófico"),CONCATENATE("R2C",'MATRIZ DE RIESGOS '!#REF!),"")</f>
        <v>#ERROR!</v>
      </c>
      <c r="AM27" s="222" t="str">
        <f>IF(AND('MATRIZ DE RIESGOS '!#REF!="Media",'MATRIZ DE RIESGOS '!#REF!="Catastrófico"),CONCATENATE("R2C",'MATRIZ DE RIESGOS '!#REF!),"")</f>
        <v>#ERROR!</v>
      </c>
      <c r="AN27" s="1"/>
      <c r="AO27" s="21"/>
      <c r="AT27" s="9"/>
      <c r="AU27" s="1"/>
      <c r="AV27" s="1"/>
      <c r="AW27" s="1"/>
      <c r="AX27" s="1"/>
      <c r="AY27" s="1"/>
      <c r="AZ27" s="1"/>
      <c r="BA27" s="1"/>
      <c r="BB27" s="1"/>
      <c r="BC27" s="1"/>
      <c r="BD27" s="1"/>
      <c r="BE27" s="1"/>
      <c r="BF27" s="1"/>
      <c r="BG27" s="1"/>
      <c r="BH27" s="1"/>
      <c r="BI27" s="1"/>
    </row>
    <row r="28" ht="15.0" customHeight="1">
      <c r="A28" s="1"/>
      <c r="B28" s="169"/>
      <c r="D28" s="9"/>
      <c r="E28" s="21"/>
      <c r="I28" s="9"/>
      <c r="J28" s="233" t="str">
        <f>IF(AND('MATRIZ DE RIESGOS '!$Y$15="Media",'MATRIZ DE RIESGOS '!$AA$15="Leve"),CONCATENATE("R3C",'MATRIZ DE RIESGOS '!$O$15),"")</f>
        <v/>
      </c>
      <c r="K28" s="234" t="str">
        <f>IF(AND('MATRIZ DE RIESGOS '!$Y$16="Media",'MATRIZ DE RIESGOS '!$AA$16="Leve"),CONCATENATE("R3C",'MATRIZ DE RIESGOS '!$O$16),"")</f>
        <v/>
      </c>
      <c r="L28" s="234" t="str">
        <f>IF(AND('MATRIZ DE RIESGOS '!$Y$17="Media",'MATRIZ DE RIESGOS '!$AA$17="Leve"),CONCATENATE("R3C",'MATRIZ DE RIESGOS '!$O$17),"")</f>
        <v/>
      </c>
      <c r="M28" s="234" t="str">
        <f>IF(AND('MATRIZ DE RIESGOS '!$Y$18="Media",'MATRIZ DE RIESGOS '!$AA$18="Leve"),CONCATENATE("R3C",'MATRIZ DE RIESGOS '!$O$18),"")</f>
        <v/>
      </c>
      <c r="N28" s="234" t="str">
        <f>IF(AND('MATRIZ DE RIESGOS '!$Y$19="Media",'MATRIZ DE RIESGOS '!$AA$19="Leve"),CONCATENATE("R3C",'MATRIZ DE RIESGOS '!$O$19),"")</f>
        <v/>
      </c>
      <c r="O28" s="235" t="str">
        <f>IF(AND('MATRIZ DE RIESGOS '!$Y$20="Media",'MATRIZ DE RIESGOS '!$AA$20="Leve"),CONCATENATE("R3C",'MATRIZ DE RIESGOS '!$O$20),"")</f>
        <v/>
      </c>
      <c r="P28" s="233" t="str">
        <f>IF(AND('MATRIZ DE RIESGOS '!$Y$15="Media",'MATRIZ DE RIESGOS '!$AA$15="Menor"),CONCATENATE("R3C",'MATRIZ DE RIESGOS '!$O$15),"")</f>
        <v/>
      </c>
      <c r="Q28" s="234" t="str">
        <f>IF(AND('MATRIZ DE RIESGOS '!$Y$16="Media",'MATRIZ DE RIESGOS '!$AA$16="Menor"),CONCATENATE("R3C",'MATRIZ DE RIESGOS '!$O$16),"")</f>
        <v/>
      </c>
      <c r="R28" s="234" t="str">
        <f>IF(AND('MATRIZ DE RIESGOS '!$Y$17="Media",'MATRIZ DE RIESGOS '!$AA$17="Menor"),CONCATENATE("R3C",'MATRIZ DE RIESGOS '!$O$17),"")</f>
        <v/>
      </c>
      <c r="S28" s="234" t="str">
        <f>IF(AND('MATRIZ DE RIESGOS '!$Y$18="Media",'MATRIZ DE RIESGOS '!$AA$18="Menor"),CONCATENATE("R3C",'MATRIZ DE RIESGOS '!$O$18),"")</f>
        <v/>
      </c>
      <c r="T28" s="234" t="str">
        <f>IF(AND('MATRIZ DE RIESGOS '!$Y$19="Media",'MATRIZ DE RIESGOS '!$AA$19="Menor"),CONCATENATE("R3C",'MATRIZ DE RIESGOS '!$O$19),"")</f>
        <v/>
      </c>
      <c r="U28" s="235" t="str">
        <f>IF(AND('MATRIZ DE RIESGOS '!$Y$20="Media",'MATRIZ DE RIESGOS '!$AA$20="Menor"),CONCATENATE("R3C",'MATRIZ DE RIESGOS '!$O$20),"")</f>
        <v/>
      </c>
      <c r="V28" s="233" t="str">
        <f>IF(AND('MATRIZ DE RIESGOS '!$Y$15="Media",'MATRIZ DE RIESGOS '!$AA$15="Moderado"),CONCATENATE("R3C",'MATRIZ DE RIESGOS '!$O$15),"")</f>
        <v/>
      </c>
      <c r="W28" s="234" t="str">
        <f>IF(AND('MATRIZ DE RIESGOS '!$Y$16="Media",'MATRIZ DE RIESGOS '!$AA$16="Moderado"),CONCATENATE("R3C",'MATRIZ DE RIESGOS '!$O$16),"")</f>
        <v/>
      </c>
      <c r="X28" s="234" t="str">
        <f>IF(AND('MATRIZ DE RIESGOS '!$Y$17="Media",'MATRIZ DE RIESGOS '!$AA$17="Moderado"),CONCATENATE("R3C",'MATRIZ DE RIESGOS '!$O$17),"")</f>
        <v/>
      </c>
      <c r="Y28" s="234" t="str">
        <f>IF(AND('MATRIZ DE RIESGOS '!$Y$18="Media",'MATRIZ DE RIESGOS '!$AA$18="Moderado"),CONCATENATE("R3C",'MATRIZ DE RIESGOS '!$O$18),"")</f>
        <v/>
      </c>
      <c r="Z28" s="234" t="str">
        <f>IF(AND('MATRIZ DE RIESGOS '!$Y$19="Media",'MATRIZ DE RIESGOS '!$AA$19="Moderado"),CONCATENATE("R3C",'MATRIZ DE RIESGOS '!$O$19),"")</f>
        <v/>
      </c>
      <c r="AA28" s="235" t="str">
        <f>IF(AND('MATRIZ DE RIESGOS '!$Y$20="Media",'MATRIZ DE RIESGOS '!$AA$20="Moderado"),CONCATENATE("R3C",'MATRIZ DE RIESGOS '!$O$20),"")</f>
        <v/>
      </c>
      <c r="AB28" s="217" t="str">
        <f>IF(AND('MATRIZ DE RIESGOS '!$Y$15="Media",'MATRIZ DE RIESGOS '!$AA$15="Mayor"),CONCATENATE("R3C",'MATRIZ DE RIESGOS '!$O$15),"")</f>
        <v/>
      </c>
      <c r="AC28" s="218" t="str">
        <f>IF(AND('MATRIZ DE RIESGOS '!$Y$16="Media",'MATRIZ DE RIESGOS '!$AA$16="Mayor"),CONCATENATE("R3C",'MATRIZ DE RIESGOS '!$O$16),"")</f>
        <v/>
      </c>
      <c r="AD28" s="218" t="str">
        <f>IF(AND('MATRIZ DE RIESGOS '!$Y$17="Media",'MATRIZ DE RIESGOS '!$AA$17="Mayor"),CONCATENATE("R3C",'MATRIZ DE RIESGOS '!$O$17),"")</f>
        <v/>
      </c>
      <c r="AE28" s="218" t="str">
        <f>IF(AND('MATRIZ DE RIESGOS '!$Y$18="Media",'MATRIZ DE RIESGOS '!$AA$18="Mayor"),CONCATENATE("R3C",'MATRIZ DE RIESGOS '!$O$18),"")</f>
        <v/>
      </c>
      <c r="AF28" s="218" t="str">
        <f>IF(AND('MATRIZ DE RIESGOS '!$Y$19="Media",'MATRIZ DE RIESGOS '!$AA$19="Mayor"),CONCATENATE("R3C",'MATRIZ DE RIESGOS '!$O$19),"")</f>
        <v/>
      </c>
      <c r="AG28" s="219" t="str">
        <f>IF(AND('MATRIZ DE RIESGOS '!$Y$20="Media",'MATRIZ DE RIESGOS '!$AA$20="Mayor"),CONCATENATE("R3C",'MATRIZ DE RIESGOS '!$O$20),"")</f>
        <v/>
      </c>
      <c r="AH28" s="220" t="str">
        <f>IF(AND('MATRIZ DE RIESGOS '!$Y$15="Media",'MATRIZ DE RIESGOS '!$AA$15="Catastrófico"),CONCATENATE("R3C",'MATRIZ DE RIESGOS '!$O$15),"")</f>
        <v/>
      </c>
      <c r="AI28" s="221" t="str">
        <f>IF(AND('MATRIZ DE RIESGOS '!$Y$16="Media",'MATRIZ DE RIESGOS '!$AA$16="Catastrófico"),CONCATENATE("R3C",'MATRIZ DE RIESGOS '!$O$16),"")</f>
        <v/>
      </c>
      <c r="AJ28" s="221" t="str">
        <f>IF(AND('MATRIZ DE RIESGOS '!$Y$17="Media",'MATRIZ DE RIESGOS '!$AA$17="Catastrófico"),CONCATENATE("R3C",'MATRIZ DE RIESGOS '!$O$17),"")</f>
        <v/>
      </c>
      <c r="AK28" s="221" t="str">
        <f>IF(AND('MATRIZ DE RIESGOS '!$Y$18="Media",'MATRIZ DE RIESGOS '!$AA$18="Catastrófico"),CONCATENATE("R3C",'MATRIZ DE RIESGOS '!$O$18),"")</f>
        <v/>
      </c>
      <c r="AL28" s="221" t="str">
        <f>IF(AND('MATRIZ DE RIESGOS '!$Y$19="Media",'MATRIZ DE RIESGOS '!$AA$19="Catastrófico"),CONCATENATE("R3C",'MATRIZ DE RIESGOS '!$O$19),"")</f>
        <v/>
      </c>
      <c r="AM28" s="222" t="str">
        <f>IF(AND('MATRIZ DE RIESGOS '!$Y$20="Media",'MATRIZ DE RIESGOS '!$AA$20="Catastrófico"),CONCATENATE("R3C",'MATRIZ DE RIESGOS '!$O$20),"")</f>
        <v/>
      </c>
      <c r="AN28" s="1"/>
      <c r="AO28" s="21"/>
      <c r="AT28" s="9"/>
      <c r="AU28" s="1"/>
      <c r="AV28" s="1"/>
      <c r="AW28" s="1"/>
      <c r="AX28" s="1"/>
      <c r="AY28" s="1"/>
      <c r="AZ28" s="1"/>
      <c r="BA28" s="1"/>
      <c r="BB28" s="1"/>
      <c r="BC28" s="1"/>
      <c r="BD28" s="1"/>
      <c r="BE28" s="1"/>
      <c r="BF28" s="1"/>
      <c r="BG28" s="1"/>
      <c r="BH28" s="1"/>
      <c r="BI28" s="1"/>
    </row>
    <row r="29" ht="15.0" customHeight="1">
      <c r="A29" s="1"/>
      <c r="B29" s="169"/>
      <c r="D29" s="9"/>
      <c r="E29" s="21"/>
      <c r="I29" s="9"/>
      <c r="J29" s="233" t="str">
        <f>IF(AND('MATRIZ DE RIESGOS '!#REF!="Media",'MATRIZ DE RIESGOS '!#REF!="Leve"),CONCATENATE("R4C",'MATRIZ DE RIESGOS '!#REF!),"")</f>
        <v>#ERROR!</v>
      </c>
      <c r="K29" s="234" t="str">
        <f>IF(AND('MATRIZ DE RIESGOS '!#REF!="Media",'MATRIZ DE RIESGOS '!#REF!="Leve"),CONCATENATE("R4C",'MATRIZ DE RIESGOS '!#REF!),"")</f>
        <v>#ERROR!</v>
      </c>
      <c r="L29" s="234" t="str">
        <f>IF(AND('MATRIZ DE RIESGOS '!#REF!="Media",'MATRIZ DE RIESGOS '!#REF!="Leve"),CONCATENATE("R4C",'MATRIZ DE RIESGOS '!#REF!),"")</f>
        <v>#ERROR!</v>
      </c>
      <c r="M29" s="234" t="str">
        <f>IF(AND('MATRIZ DE RIESGOS '!#REF!="Media",'MATRIZ DE RIESGOS '!#REF!="Leve"),CONCATENATE("R4C",'MATRIZ DE RIESGOS '!#REF!),"")</f>
        <v>#ERROR!</v>
      </c>
      <c r="N29" s="234" t="str">
        <f>IF(AND('MATRIZ DE RIESGOS '!#REF!="Media",'MATRIZ DE RIESGOS '!#REF!="Leve"),CONCATENATE("R4C",'MATRIZ DE RIESGOS '!#REF!),"")</f>
        <v>#ERROR!</v>
      </c>
      <c r="O29" s="235" t="str">
        <f>IF(AND('MATRIZ DE RIESGOS '!#REF!="Media",'MATRIZ DE RIESGOS '!#REF!="Leve"),CONCATENATE("R4C",'MATRIZ DE RIESGOS '!#REF!),"")</f>
        <v>#ERROR!</v>
      </c>
      <c r="P29" s="233" t="str">
        <f>IF(AND('MATRIZ DE RIESGOS '!#REF!="Media",'MATRIZ DE RIESGOS '!#REF!="Menor"),CONCATENATE("R4C",'MATRIZ DE RIESGOS '!#REF!),"")</f>
        <v>#ERROR!</v>
      </c>
      <c r="Q29" s="234" t="str">
        <f>IF(AND('MATRIZ DE RIESGOS '!#REF!="Media",'MATRIZ DE RIESGOS '!#REF!="Menor"),CONCATENATE("R4C",'MATRIZ DE RIESGOS '!#REF!),"")</f>
        <v>#ERROR!</v>
      </c>
      <c r="R29" s="234" t="str">
        <f>IF(AND('MATRIZ DE RIESGOS '!#REF!="Media",'MATRIZ DE RIESGOS '!#REF!="Menor"),CONCATENATE("R4C",'MATRIZ DE RIESGOS '!#REF!),"")</f>
        <v>#ERROR!</v>
      </c>
      <c r="S29" s="234" t="str">
        <f>IF(AND('MATRIZ DE RIESGOS '!#REF!="Media",'MATRIZ DE RIESGOS '!#REF!="Menor"),CONCATENATE("R4C",'MATRIZ DE RIESGOS '!#REF!),"")</f>
        <v>#ERROR!</v>
      </c>
      <c r="T29" s="234" t="str">
        <f>IF(AND('MATRIZ DE RIESGOS '!#REF!="Media",'MATRIZ DE RIESGOS '!#REF!="Menor"),CONCATENATE("R4C",'MATRIZ DE RIESGOS '!#REF!),"")</f>
        <v>#ERROR!</v>
      </c>
      <c r="U29" s="235" t="str">
        <f>IF(AND('MATRIZ DE RIESGOS '!#REF!="Media",'MATRIZ DE RIESGOS '!#REF!="Menor"),CONCATENATE("R4C",'MATRIZ DE RIESGOS '!#REF!),"")</f>
        <v>#ERROR!</v>
      </c>
      <c r="V29" s="233" t="str">
        <f>IF(AND('MATRIZ DE RIESGOS '!#REF!="Media",'MATRIZ DE RIESGOS '!#REF!="Moderado"),CONCATENATE("R4C",'MATRIZ DE RIESGOS '!#REF!),"")</f>
        <v>#ERROR!</v>
      </c>
      <c r="W29" s="234" t="str">
        <f>IF(AND('MATRIZ DE RIESGOS '!#REF!="Media",'MATRIZ DE RIESGOS '!#REF!="Moderado"),CONCATENATE("R4C",'MATRIZ DE RIESGOS '!#REF!),"")</f>
        <v>#ERROR!</v>
      </c>
      <c r="X29" s="234" t="str">
        <f>IF(AND('MATRIZ DE RIESGOS '!#REF!="Media",'MATRIZ DE RIESGOS '!#REF!="Moderado"),CONCATENATE("R4C",'MATRIZ DE RIESGOS '!#REF!),"")</f>
        <v>#ERROR!</v>
      </c>
      <c r="Y29" s="234" t="str">
        <f>IF(AND('MATRIZ DE RIESGOS '!#REF!="Media",'MATRIZ DE RIESGOS '!#REF!="Moderado"),CONCATENATE("R4C",'MATRIZ DE RIESGOS '!#REF!),"")</f>
        <v>#ERROR!</v>
      </c>
      <c r="Z29" s="234" t="str">
        <f>IF(AND('MATRIZ DE RIESGOS '!#REF!="Media",'MATRIZ DE RIESGOS '!#REF!="Moderado"),CONCATENATE("R4C",'MATRIZ DE RIESGOS '!#REF!),"")</f>
        <v>#ERROR!</v>
      </c>
      <c r="AA29" s="235" t="str">
        <f>IF(AND('MATRIZ DE RIESGOS '!#REF!="Media",'MATRIZ DE RIESGOS '!#REF!="Moderado"),CONCATENATE("R4C",'MATRIZ DE RIESGOS '!#REF!),"")</f>
        <v>#ERROR!</v>
      </c>
      <c r="AB29" s="217" t="str">
        <f>IF(AND('MATRIZ DE RIESGOS '!#REF!="Media",'MATRIZ DE RIESGOS '!#REF!="Mayor"),CONCATENATE("R4C",'MATRIZ DE RIESGOS '!#REF!),"")</f>
        <v>#ERROR!</v>
      </c>
      <c r="AC29" s="218" t="str">
        <f>IF(AND('MATRIZ DE RIESGOS '!#REF!="Media",'MATRIZ DE RIESGOS '!#REF!="Mayor"),CONCATENATE("R4C",'MATRIZ DE RIESGOS '!#REF!),"")</f>
        <v>#ERROR!</v>
      </c>
      <c r="AD29" s="218" t="str">
        <f>IF(AND('MATRIZ DE RIESGOS '!#REF!="Media",'MATRIZ DE RIESGOS '!#REF!="Mayor"),CONCATENATE("R4C",'MATRIZ DE RIESGOS '!#REF!),"")</f>
        <v>#ERROR!</v>
      </c>
      <c r="AE29" s="218" t="str">
        <f>IF(AND('MATRIZ DE RIESGOS '!#REF!="Media",'MATRIZ DE RIESGOS '!#REF!="Mayor"),CONCATENATE("R4C",'MATRIZ DE RIESGOS '!#REF!),"")</f>
        <v>#ERROR!</v>
      </c>
      <c r="AF29" s="218" t="str">
        <f>IF(AND('MATRIZ DE RIESGOS '!#REF!="Media",'MATRIZ DE RIESGOS '!#REF!="Mayor"),CONCATENATE("R4C",'MATRIZ DE RIESGOS '!#REF!),"")</f>
        <v>#ERROR!</v>
      </c>
      <c r="AG29" s="219" t="str">
        <f>IF(AND('MATRIZ DE RIESGOS '!#REF!="Media",'MATRIZ DE RIESGOS '!#REF!="Mayor"),CONCATENATE("R4C",'MATRIZ DE RIESGOS '!#REF!),"")</f>
        <v>#ERROR!</v>
      </c>
      <c r="AH29" s="220" t="str">
        <f>IF(AND('MATRIZ DE RIESGOS '!#REF!="Media",'MATRIZ DE RIESGOS '!#REF!="Catastrófico"),CONCATENATE("R4C",'MATRIZ DE RIESGOS '!#REF!),"")</f>
        <v>#ERROR!</v>
      </c>
      <c r="AI29" s="221" t="str">
        <f>IF(AND('MATRIZ DE RIESGOS '!#REF!="Media",'MATRIZ DE RIESGOS '!#REF!="Catastrófico"),CONCATENATE("R4C",'MATRIZ DE RIESGOS '!#REF!),"")</f>
        <v>#ERROR!</v>
      </c>
      <c r="AJ29" s="221" t="str">
        <f>IF(AND('MATRIZ DE RIESGOS '!#REF!="Media",'MATRIZ DE RIESGOS '!#REF!="Catastrófico"),CONCATENATE("R4C",'MATRIZ DE RIESGOS '!#REF!),"")</f>
        <v>#ERROR!</v>
      </c>
      <c r="AK29" s="221" t="str">
        <f>IF(AND('MATRIZ DE RIESGOS '!#REF!="Media",'MATRIZ DE RIESGOS '!#REF!="Catastrófico"),CONCATENATE("R4C",'MATRIZ DE RIESGOS '!#REF!),"")</f>
        <v>#ERROR!</v>
      </c>
      <c r="AL29" s="221" t="str">
        <f>IF(AND('MATRIZ DE RIESGOS '!#REF!="Media",'MATRIZ DE RIESGOS '!#REF!="Catastrófico"),CONCATENATE("R4C",'MATRIZ DE RIESGOS '!#REF!),"")</f>
        <v>#ERROR!</v>
      </c>
      <c r="AM29" s="222" t="str">
        <f>IF(AND('MATRIZ DE RIESGOS '!#REF!="Media",'MATRIZ DE RIESGOS '!#REF!="Catastrófico"),CONCATENATE("R4C",'MATRIZ DE RIESGOS '!#REF!),"")</f>
        <v>#ERROR!</v>
      </c>
      <c r="AN29" s="1"/>
      <c r="AO29" s="21"/>
      <c r="AT29" s="9"/>
      <c r="AU29" s="1"/>
      <c r="AV29" s="1"/>
      <c r="AW29" s="1"/>
      <c r="AX29" s="1"/>
      <c r="AY29" s="1"/>
      <c r="AZ29" s="1"/>
      <c r="BA29" s="1"/>
      <c r="BB29" s="1"/>
      <c r="BC29" s="1"/>
      <c r="BD29" s="1"/>
      <c r="BE29" s="1"/>
      <c r="BF29" s="1"/>
      <c r="BG29" s="1"/>
      <c r="BH29" s="1"/>
      <c r="BI29" s="1"/>
    </row>
    <row r="30" ht="15.0" customHeight="1">
      <c r="A30" s="1"/>
      <c r="B30" s="169"/>
      <c r="D30" s="9"/>
      <c r="E30" s="21"/>
      <c r="I30" s="9"/>
      <c r="J30" s="233" t="str">
        <f>IF(AND('MATRIZ DE RIESGOS '!#REF!="Media",'MATRIZ DE RIESGOS '!#REF!="Leve"),CONCATENATE("R5C",'MATRIZ DE RIESGOS '!#REF!),"")</f>
        <v>#ERROR!</v>
      </c>
      <c r="K30" s="234" t="str">
        <f>IF(AND('MATRIZ DE RIESGOS '!#REF!="Media",'MATRIZ DE RIESGOS '!#REF!="Leve"),CONCATENATE("R5C",'MATRIZ DE RIESGOS '!#REF!),"")</f>
        <v>#ERROR!</v>
      </c>
      <c r="L30" s="234" t="str">
        <f>IF(AND('MATRIZ DE RIESGOS '!#REF!="Media",'MATRIZ DE RIESGOS '!#REF!="Leve"),CONCATENATE("R5C",'MATRIZ DE RIESGOS '!#REF!),"")</f>
        <v>#ERROR!</v>
      </c>
      <c r="M30" s="234" t="str">
        <f>IF(AND('MATRIZ DE RIESGOS '!#REF!="Media",'MATRIZ DE RIESGOS '!#REF!="Leve"),CONCATENATE("R5C",'MATRIZ DE RIESGOS '!#REF!),"")</f>
        <v>#ERROR!</v>
      </c>
      <c r="N30" s="234" t="str">
        <f>IF(AND('MATRIZ DE RIESGOS '!#REF!="Media",'MATRIZ DE RIESGOS '!#REF!="Leve"),CONCATENATE("R5C",'MATRIZ DE RIESGOS '!#REF!),"")</f>
        <v>#ERROR!</v>
      </c>
      <c r="O30" s="235" t="str">
        <f>IF(AND('MATRIZ DE RIESGOS '!#REF!="Media",'MATRIZ DE RIESGOS '!#REF!="Leve"),CONCATENATE("R5C",'MATRIZ DE RIESGOS '!#REF!),"")</f>
        <v>#ERROR!</v>
      </c>
      <c r="P30" s="233" t="str">
        <f>IF(AND('MATRIZ DE RIESGOS '!#REF!="Media",'MATRIZ DE RIESGOS '!#REF!="Menor"),CONCATENATE("R5C",'MATRIZ DE RIESGOS '!#REF!),"")</f>
        <v>#ERROR!</v>
      </c>
      <c r="Q30" s="234" t="str">
        <f>IF(AND('MATRIZ DE RIESGOS '!#REF!="Media",'MATRIZ DE RIESGOS '!#REF!="Menor"),CONCATENATE("R5C",'MATRIZ DE RIESGOS '!#REF!),"")</f>
        <v>#ERROR!</v>
      </c>
      <c r="R30" s="234" t="str">
        <f>IF(AND('MATRIZ DE RIESGOS '!#REF!="Media",'MATRIZ DE RIESGOS '!#REF!="Menor"),CONCATENATE("R5C",'MATRIZ DE RIESGOS '!#REF!),"")</f>
        <v>#ERROR!</v>
      </c>
      <c r="S30" s="234" t="str">
        <f>IF(AND('MATRIZ DE RIESGOS '!#REF!="Media",'MATRIZ DE RIESGOS '!#REF!="Menor"),CONCATENATE("R5C",'MATRIZ DE RIESGOS '!#REF!),"")</f>
        <v>#ERROR!</v>
      </c>
      <c r="T30" s="234" t="str">
        <f>IF(AND('MATRIZ DE RIESGOS '!#REF!="Media",'MATRIZ DE RIESGOS '!#REF!="Menor"),CONCATENATE("R5C",'MATRIZ DE RIESGOS '!#REF!),"")</f>
        <v>#ERROR!</v>
      </c>
      <c r="U30" s="235" t="str">
        <f>IF(AND('MATRIZ DE RIESGOS '!#REF!="Media",'MATRIZ DE RIESGOS '!#REF!="Menor"),CONCATENATE("R5C",'MATRIZ DE RIESGOS '!#REF!),"")</f>
        <v>#ERROR!</v>
      </c>
      <c r="V30" s="233" t="str">
        <f>IF(AND('MATRIZ DE RIESGOS '!#REF!="Media",'MATRIZ DE RIESGOS '!#REF!="Moderado"),CONCATENATE("R5C",'MATRIZ DE RIESGOS '!#REF!),"")</f>
        <v>#ERROR!</v>
      </c>
      <c r="W30" s="234" t="str">
        <f>IF(AND('MATRIZ DE RIESGOS '!#REF!="Media",'MATRIZ DE RIESGOS '!#REF!="Moderado"),CONCATENATE("R5C",'MATRIZ DE RIESGOS '!#REF!),"")</f>
        <v>#ERROR!</v>
      </c>
      <c r="X30" s="234" t="str">
        <f>IF(AND('MATRIZ DE RIESGOS '!#REF!="Media",'MATRIZ DE RIESGOS '!#REF!="Moderado"),CONCATENATE("R5C",'MATRIZ DE RIESGOS '!#REF!),"")</f>
        <v>#ERROR!</v>
      </c>
      <c r="Y30" s="234" t="str">
        <f>IF(AND('MATRIZ DE RIESGOS '!#REF!="Media",'MATRIZ DE RIESGOS '!#REF!="Moderado"),CONCATENATE("R5C",'MATRIZ DE RIESGOS '!#REF!),"")</f>
        <v>#ERROR!</v>
      </c>
      <c r="Z30" s="234" t="str">
        <f>IF(AND('MATRIZ DE RIESGOS '!#REF!="Media",'MATRIZ DE RIESGOS '!#REF!="Moderado"),CONCATENATE("R5C",'MATRIZ DE RIESGOS '!#REF!),"")</f>
        <v>#ERROR!</v>
      </c>
      <c r="AA30" s="235" t="str">
        <f>IF(AND('MATRIZ DE RIESGOS '!#REF!="Media",'MATRIZ DE RIESGOS '!#REF!="Moderado"),CONCATENATE("R5C",'MATRIZ DE RIESGOS '!#REF!),"")</f>
        <v>#ERROR!</v>
      </c>
      <c r="AB30" s="217" t="str">
        <f>IF(AND('MATRIZ DE RIESGOS '!#REF!="Media",'MATRIZ DE RIESGOS '!#REF!="Mayor"),CONCATENATE("R5C",'MATRIZ DE RIESGOS '!#REF!),"")</f>
        <v>#ERROR!</v>
      </c>
      <c r="AC30" s="218" t="str">
        <f>IF(AND('MATRIZ DE RIESGOS '!#REF!="Media",'MATRIZ DE RIESGOS '!#REF!="Mayor"),CONCATENATE("R5C",'MATRIZ DE RIESGOS '!#REF!),"")</f>
        <v>#ERROR!</v>
      </c>
      <c r="AD30" s="218" t="str">
        <f>IF(AND('MATRIZ DE RIESGOS '!#REF!="Media",'MATRIZ DE RIESGOS '!#REF!="Mayor"),CONCATENATE("R5C",'MATRIZ DE RIESGOS '!#REF!),"")</f>
        <v>#ERROR!</v>
      </c>
      <c r="AE30" s="218" t="str">
        <f>IF(AND('MATRIZ DE RIESGOS '!#REF!="Media",'MATRIZ DE RIESGOS '!#REF!="Mayor"),CONCATENATE("R5C",'MATRIZ DE RIESGOS '!#REF!),"")</f>
        <v>#ERROR!</v>
      </c>
      <c r="AF30" s="218" t="str">
        <f>IF(AND('MATRIZ DE RIESGOS '!#REF!="Media",'MATRIZ DE RIESGOS '!#REF!="Mayor"),CONCATENATE("R5C",'MATRIZ DE RIESGOS '!#REF!),"")</f>
        <v>#ERROR!</v>
      </c>
      <c r="AG30" s="219" t="str">
        <f>IF(AND('MATRIZ DE RIESGOS '!#REF!="Media",'MATRIZ DE RIESGOS '!#REF!="Mayor"),CONCATENATE("R5C",'MATRIZ DE RIESGOS '!#REF!),"")</f>
        <v>#ERROR!</v>
      </c>
      <c r="AH30" s="220" t="str">
        <f>IF(AND('MATRIZ DE RIESGOS '!#REF!="Media",'MATRIZ DE RIESGOS '!#REF!="Catastrófico"),CONCATENATE("R5C",'MATRIZ DE RIESGOS '!#REF!),"")</f>
        <v>#ERROR!</v>
      </c>
      <c r="AI30" s="221" t="str">
        <f>IF(AND('MATRIZ DE RIESGOS '!#REF!="Media",'MATRIZ DE RIESGOS '!#REF!="Catastrófico"),CONCATENATE("R5C",'MATRIZ DE RIESGOS '!#REF!),"")</f>
        <v>#ERROR!</v>
      </c>
      <c r="AJ30" s="221" t="str">
        <f>IF(AND('MATRIZ DE RIESGOS '!#REF!="Media",'MATRIZ DE RIESGOS '!#REF!="Catastrófico"),CONCATENATE("R5C",'MATRIZ DE RIESGOS '!#REF!),"")</f>
        <v>#ERROR!</v>
      </c>
      <c r="AK30" s="221" t="str">
        <f>IF(AND('MATRIZ DE RIESGOS '!#REF!="Media",'MATRIZ DE RIESGOS '!#REF!="Catastrófico"),CONCATENATE("R5C",'MATRIZ DE RIESGOS '!#REF!),"")</f>
        <v>#ERROR!</v>
      </c>
      <c r="AL30" s="221" t="str">
        <f>IF(AND('MATRIZ DE RIESGOS '!#REF!="Media",'MATRIZ DE RIESGOS '!#REF!="Catastrófico"),CONCATENATE("R5C",'MATRIZ DE RIESGOS '!#REF!),"")</f>
        <v>#ERROR!</v>
      </c>
      <c r="AM30" s="222" t="str">
        <f>IF(AND('MATRIZ DE RIESGOS '!#REF!="Media",'MATRIZ DE RIESGOS '!#REF!="Catastrófico"),CONCATENATE("R5C",'MATRIZ DE RIESGOS '!#REF!),"")</f>
        <v>#ERROR!</v>
      </c>
      <c r="AN30" s="1"/>
      <c r="AO30" s="21"/>
      <c r="AT30" s="9"/>
      <c r="AU30" s="1"/>
      <c r="AV30" s="1"/>
      <c r="AW30" s="1"/>
      <c r="AX30" s="1"/>
      <c r="AY30" s="1"/>
      <c r="AZ30" s="1"/>
      <c r="BA30" s="1"/>
      <c r="BB30" s="1"/>
      <c r="BC30" s="1"/>
      <c r="BD30" s="1"/>
      <c r="BE30" s="1"/>
      <c r="BF30" s="1"/>
      <c r="BG30" s="1"/>
      <c r="BH30" s="1"/>
      <c r="BI30" s="1"/>
    </row>
    <row r="31" ht="15.0" customHeight="1">
      <c r="A31" s="1"/>
      <c r="B31" s="169"/>
      <c r="D31" s="9"/>
      <c r="E31" s="21"/>
      <c r="I31" s="9"/>
      <c r="J31" s="233" t="str">
        <f>IF(AND('MATRIZ DE RIESGOS '!#REF!="Media",'MATRIZ DE RIESGOS '!#REF!="Leve"),CONCATENATE("R6C",'MATRIZ DE RIESGOS '!#REF!),"")</f>
        <v>#ERROR!</v>
      </c>
      <c r="K31" s="234" t="str">
        <f>IF(AND('MATRIZ DE RIESGOS '!#REF!="Media",'MATRIZ DE RIESGOS '!#REF!="Leve"),CONCATENATE("R6C",'MATRIZ DE RIESGOS '!#REF!),"")</f>
        <v>#ERROR!</v>
      </c>
      <c r="L31" s="234" t="str">
        <f>IF(AND('MATRIZ DE RIESGOS '!#REF!="Media",'MATRIZ DE RIESGOS '!#REF!="Leve"),CONCATENATE("R6C",'MATRIZ DE RIESGOS '!#REF!),"")</f>
        <v>#ERROR!</v>
      </c>
      <c r="M31" s="234" t="str">
        <f>IF(AND('MATRIZ DE RIESGOS '!#REF!="Media",'MATRIZ DE RIESGOS '!#REF!="Leve"),CONCATENATE("R6C",'MATRIZ DE RIESGOS '!#REF!),"")</f>
        <v>#ERROR!</v>
      </c>
      <c r="N31" s="234" t="str">
        <f>IF(AND('MATRIZ DE RIESGOS '!#REF!="Media",'MATRIZ DE RIESGOS '!#REF!="Leve"),CONCATENATE("R6C",'MATRIZ DE RIESGOS '!#REF!),"")</f>
        <v>#ERROR!</v>
      </c>
      <c r="O31" s="235" t="str">
        <f>IF(AND('MATRIZ DE RIESGOS '!#REF!="Media",'MATRIZ DE RIESGOS '!#REF!="Leve"),CONCATENATE("R6C",'MATRIZ DE RIESGOS '!#REF!),"")</f>
        <v>#ERROR!</v>
      </c>
      <c r="P31" s="233" t="str">
        <f>IF(AND('MATRIZ DE RIESGOS '!#REF!="Media",'MATRIZ DE RIESGOS '!#REF!="Menor"),CONCATENATE("R6C",'MATRIZ DE RIESGOS '!#REF!),"")</f>
        <v>#ERROR!</v>
      </c>
      <c r="Q31" s="234" t="str">
        <f>IF(AND('MATRIZ DE RIESGOS '!#REF!="Media",'MATRIZ DE RIESGOS '!#REF!="Menor"),CONCATENATE("R6C",'MATRIZ DE RIESGOS '!#REF!),"")</f>
        <v>#ERROR!</v>
      </c>
      <c r="R31" s="234" t="str">
        <f>IF(AND('MATRIZ DE RIESGOS '!#REF!="Media",'MATRIZ DE RIESGOS '!#REF!="Menor"),CONCATENATE("R6C",'MATRIZ DE RIESGOS '!#REF!),"")</f>
        <v>#ERROR!</v>
      </c>
      <c r="S31" s="234" t="str">
        <f>IF(AND('MATRIZ DE RIESGOS '!#REF!="Media",'MATRIZ DE RIESGOS '!#REF!="Menor"),CONCATENATE("R6C",'MATRIZ DE RIESGOS '!#REF!),"")</f>
        <v>#ERROR!</v>
      </c>
      <c r="T31" s="234" t="str">
        <f>IF(AND('MATRIZ DE RIESGOS '!#REF!="Media",'MATRIZ DE RIESGOS '!#REF!="Menor"),CONCATENATE("R6C",'MATRIZ DE RIESGOS '!#REF!),"")</f>
        <v>#ERROR!</v>
      </c>
      <c r="U31" s="235" t="str">
        <f>IF(AND('MATRIZ DE RIESGOS '!#REF!="Media",'MATRIZ DE RIESGOS '!#REF!="Menor"),CONCATENATE("R6C",'MATRIZ DE RIESGOS '!#REF!),"")</f>
        <v>#ERROR!</v>
      </c>
      <c r="V31" s="233" t="str">
        <f>IF(AND('MATRIZ DE RIESGOS '!#REF!="Media",'MATRIZ DE RIESGOS '!#REF!="Moderado"),CONCATENATE("R6C",'MATRIZ DE RIESGOS '!#REF!),"")</f>
        <v>#ERROR!</v>
      </c>
      <c r="W31" s="234" t="str">
        <f>IF(AND('MATRIZ DE RIESGOS '!#REF!="Media",'MATRIZ DE RIESGOS '!#REF!="Moderado"),CONCATENATE("R6C",'MATRIZ DE RIESGOS '!#REF!),"")</f>
        <v>#ERROR!</v>
      </c>
      <c r="X31" s="234" t="str">
        <f>IF(AND('MATRIZ DE RIESGOS '!#REF!="Media",'MATRIZ DE RIESGOS '!#REF!="Moderado"),CONCATENATE("R6C",'MATRIZ DE RIESGOS '!#REF!),"")</f>
        <v>#ERROR!</v>
      </c>
      <c r="Y31" s="234" t="str">
        <f>IF(AND('MATRIZ DE RIESGOS '!#REF!="Media",'MATRIZ DE RIESGOS '!#REF!="Moderado"),CONCATENATE("R6C",'MATRIZ DE RIESGOS '!#REF!),"")</f>
        <v>#ERROR!</v>
      </c>
      <c r="Z31" s="234" t="str">
        <f>IF(AND('MATRIZ DE RIESGOS '!#REF!="Media",'MATRIZ DE RIESGOS '!#REF!="Moderado"),CONCATENATE("R6C",'MATRIZ DE RIESGOS '!#REF!),"")</f>
        <v>#ERROR!</v>
      </c>
      <c r="AA31" s="235" t="str">
        <f>IF(AND('MATRIZ DE RIESGOS '!#REF!="Media",'MATRIZ DE RIESGOS '!#REF!="Moderado"),CONCATENATE("R6C",'MATRIZ DE RIESGOS '!#REF!),"")</f>
        <v>#ERROR!</v>
      </c>
      <c r="AB31" s="217" t="str">
        <f>IF(AND('MATRIZ DE RIESGOS '!#REF!="Media",'MATRIZ DE RIESGOS '!#REF!="Mayor"),CONCATENATE("R6C",'MATRIZ DE RIESGOS '!#REF!),"")</f>
        <v>#ERROR!</v>
      </c>
      <c r="AC31" s="218" t="str">
        <f>IF(AND('MATRIZ DE RIESGOS '!#REF!="Media",'MATRIZ DE RIESGOS '!#REF!="Mayor"),CONCATENATE("R6C",'MATRIZ DE RIESGOS '!#REF!),"")</f>
        <v>#ERROR!</v>
      </c>
      <c r="AD31" s="218" t="str">
        <f>IF(AND('MATRIZ DE RIESGOS '!#REF!="Media",'MATRIZ DE RIESGOS '!#REF!="Mayor"),CONCATENATE("R6C",'MATRIZ DE RIESGOS '!#REF!),"")</f>
        <v>#ERROR!</v>
      </c>
      <c r="AE31" s="218" t="str">
        <f>IF(AND('MATRIZ DE RIESGOS '!#REF!="Media",'MATRIZ DE RIESGOS '!#REF!="Mayor"),CONCATENATE("R6C",'MATRIZ DE RIESGOS '!#REF!),"")</f>
        <v>#ERROR!</v>
      </c>
      <c r="AF31" s="218" t="str">
        <f>IF(AND('MATRIZ DE RIESGOS '!#REF!="Media",'MATRIZ DE RIESGOS '!#REF!="Mayor"),CONCATENATE("R6C",'MATRIZ DE RIESGOS '!#REF!),"")</f>
        <v>#ERROR!</v>
      </c>
      <c r="AG31" s="219" t="str">
        <f>IF(AND('MATRIZ DE RIESGOS '!#REF!="Media",'MATRIZ DE RIESGOS '!#REF!="Mayor"),CONCATENATE("R6C",'MATRIZ DE RIESGOS '!#REF!),"")</f>
        <v>#ERROR!</v>
      </c>
      <c r="AH31" s="220" t="str">
        <f>IF(AND('MATRIZ DE RIESGOS '!#REF!="Media",'MATRIZ DE RIESGOS '!#REF!="Catastrófico"),CONCATENATE("R6C",'MATRIZ DE RIESGOS '!#REF!),"")</f>
        <v>#ERROR!</v>
      </c>
      <c r="AI31" s="221" t="str">
        <f>IF(AND('MATRIZ DE RIESGOS '!#REF!="Media",'MATRIZ DE RIESGOS '!#REF!="Catastrófico"),CONCATENATE("R6C",'MATRIZ DE RIESGOS '!#REF!),"")</f>
        <v>#ERROR!</v>
      </c>
      <c r="AJ31" s="221" t="str">
        <f>IF(AND('MATRIZ DE RIESGOS '!#REF!="Media",'MATRIZ DE RIESGOS '!#REF!="Catastrófico"),CONCATENATE("R6C",'MATRIZ DE RIESGOS '!#REF!),"")</f>
        <v>#ERROR!</v>
      </c>
      <c r="AK31" s="221" t="str">
        <f>IF(AND('MATRIZ DE RIESGOS '!#REF!="Media",'MATRIZ DE RIESGOS '!#REF!="Catastrófico"),CONCATENATE("R6C",'MATRIZ DE RIESGOS '!#REF!),"")</f>
        <v>#ERROR!</v>
      </c>
      <c r="AL31" s="221" t="str">
        <f>IF(AND('MATRIZ DE RIESGOS '!#REF!="Media",'MATRIZ DE RIESGOS '!#REF!="Catastrófico"),CONCATENATE("R6C",'MATRIZ DE RIESGOS '!#REF!),"")</f>
        <v>#ERROR!</v>
      </c>
      <c r="AM31" s="222" t="str">
        <f>IF(AND('MATRIZ DE RIESGOS '!#REF!="Media",'MATRIZ DE RIESGOS '!#REF!="Catastrófico"),CONCATENATE("R6C",'MATRIZ DE RIESGOS '!#REF!),"")</f>
        <v>#ERROR!</v>
      </c>
      <c r="AN31" s="1"/>
      <c r="AO31" s="21"/>
      <c r="AT31" s="9"/>
      <c r="AU31" s="1"/>
      <c r="AV31" s="1"/>
      <c r="AW31" s="1"/>
      <c r="AX31" s="1"/>
      <c r="AY31" s="1"/>
      <c r="AZ31" s="1"/>
      <c r="BA31" s="1"/>
      <c r="BB31" s="1"/>
      <c r="BC31" s="1"/>
      <c r="BD31" s="1"/>
      <c r="BE31" s="1"/>
      <c r="BF31" s="1"/>
      <c r="BG31" s="1"/>
      <c r="BH31" s="1"/>
      <c r="BI31" s="1"/>
    </row>
    <row r="32" ht="15.0" customHeight="1">
      <c r="A32" s="1"/>
      <c r="B32" s="169"/>
      <c r="D32" s="9"/>
      <c r="E32" s="21"/>
      <c r="I32" s="9"/>
      <c r="J32" s="233" t="str">
        <f>IF(AND('MATRIZ DE RIESGOS '!#REF!="Media",'MATRIZ DE RIESGOS '!#REF!="Leve"),CONCATENATE("R7C",'MATRIZ DE RIESGOS '!#REF!),"")</f>
        <v>#ERROR!</v>
      </c>
      <c r="K32" s="234" t="str">
        <f>IF(AND('MATRIZ DE RIESGOS '!#REF!="Media",'MATRIZ DE RIESGOS '!#REF!="Leve"),CONCATENATE("R7C",'MATRIZ DE RIESGOS '!#REF!),"")</f>
        <v>#ERROR!</v>
      </c>
      <c r="L32" s="234" t="str">
        <f>IF(AND('MATRIZ DE RIESGOS '!#REF!="Media",'MATRIZ DE RIESGOS '!#REF!="Leve"),CONCATENATE("R7C",'MATRIZ DE RIESGOS '!#REF!),"")</f>
        <v>#ERROR!</v>
      </c>
      <c r="M32" s="234" t="str">
        <f>IF(AND('MATRIZ DE RIESGOS '!#REF!="Media",'MATRIZ DE RIESGOS '!#REF!="Leve"),CONCATENATE("R7C",'MATRIZ DE RIESGOS '!#REF!),"")</f>
        <v>#ERROR!</v>
      </c>
      <c r="N32" s="234" t="str">
        <f>IF(AND('MATRIZ DE RIESGOS '!#REF!="Media",'MATRIZ DE RIESGOS '!#REF!="Leve"),CONCATENATE("R7C",'MATRIZ DE RIESGOS '!#REF!),"")</f>
        <v>#ERROR!</v>
      </c>
      <c r="O32" s="235" t="str">
        <f>IF(AND('MATRIZ DE RIESGOS '!#REF!="Media",'MATRIZ DE RIESGOS '!#REF!="Leve"),CONCATENATE("R7C",'MATRIZ DE RIESGOS '!#REF!),"")</f>
        <v>#ERROR!</v>
      </c>
      <c r="P32" s="233" t="str">
        <f>IF(AND('MATRIZ DE RIESGOS '!#REF!="Media",'MATRIZ DE RIESGOS '!#REF!="Menor"),CONCATENATE("R7C",'MATRIZ DE RIESGOS '!#REF!),"")</f>
        <v>#ERROR!</v>
      </c>
      <c r="Q32" s="234" t="str">
        <f>IF(AND('MATRIZ DE RIESGOS '!#REF!="Media",'MATRIZ DE RIESGOS '!#REF!="Menor"),CONCATENATE("R7C",'MATRIZ DE RIESGOS '!#REF!),"")</f>
        <v>#ERROR!</v>
      </c>
      <c r="R32" s="234" t="str">
        <f>IF(AND('MATRIZ DE RIESGOS '!#REF!="Media",'MATRIZ DE RIESGOS '!#REF!="Menor"),CONCATENATE("R7C",'MATRIZ DE RIESGOS '!#REF!),"")</f>
        <v>#ERROR!</v>
      </c>
      <c r="S32" s="234" t="str">
        <f>IF(AND('MATRIZ DE RIESGOS '!#REF!="Media",'MATRIZ DE RIESGOS '!#REF!="Menor"),CONCATENATE("R7C",'MATRIZ DE RIESGOS '!#REF!),"")</f>
        <v>#ERROR!</v>
      </c>
      <c r="T32" s="234" t="str">
        <f>IF(AND('MATRIZ DE RIESGOS '!#REF!="Media",'MATRIZ DE RIESGOS '!#REF!="Menor"),CONCATENATE("R7C",'MATRIZ DE RIESGOS '!#REF!),"")</f>
        <v>#ERROR!</v>
      </c>
      <c r="U32" s="235" t="str">
        <f>IF(AND('MATRIZ DE RIESGOS '!#REF!="Media",'MATRIZ DE RIESGOS '!#REF!="Menor"),CONCATENATE("R7C",'MATRIZ DE RIESGOS '!#REF!),"")</f>
        <v>#ERROR!</v>
      </c>
      <c r="V32" s="233" t="str">
        <f>IF(AND('MATRIZ DE RIESGOS '!#REF!="Media",'MATRIZ DE RIESGOS '!#REF!="Moderado"),CONCATENATE("R7C",'MATRIZ DE RIESGOS '!#REF!),"")</f>
        <v>#ERROR!</v>
      </c>
      <c r="W32" s="234" t="str">
        <f>IF(AND('MATRIZ DE RIESGOS '!#REF!="Media",'MATRIZ DE RIESGOS '!#REF!="Moderado"),CONCATENATE("R7C",'MATRIZ DE RIESGOS '!#REF!),"")</f>
        <v>#ERROR!</v>
      </c>
      <c r="X32" s="234" t="str">
        <f>IF(AND('MATRIZ DE RIESGOS '!#REF!="Media",'MATRIZ DE RIESGOS '!#REF!="Moderado"),CONCATENATE("R7C",'MATRIZ DE RIESGOS '!#REF!),"")</f>
        <v>#ERROR!</v>
      </c>
      <c r="Y32" s="234" t="str">
        <f>IF(AND('MATRIZ DE RIESGOS '!#REF!="Media",'MATRIZ DE RIESGOS '!#REF!="Moderado"),CONCATENATE("R7C",'MATRIZ DE RIESGOS '!#REF!),"")</f>
        <v>#ERROR!</v>
      </c>
      <c r="Z32" s="234" t="str">
        <f>IF(AND('MATRIZ DE RIESGOS '!#REF!="Media",'MATRIZ DE RIESGOS '!#REF!="Moderado"),CONCATENATE("R7C",'MATRIZ DE RIESGOS '!#REF!),"")</f>
        <v>#ERROR!</v>
      </c>
      <c r="AA32" s="235" t="str">
        <f>IF(AND('MATRIZ DE RIESGOS '!#REF!="Media",'MATRIZ DE RIESGOS '!#REF!="Moderado"),CONCATENATE("R7C",'MATRIZ DE RIESGOS '!#REF!),"")</f>
        <v>#ERROR!</v>
      </c>
      <c r="AB32" s="217" t="str">
        <f>IF(AND('MATRIZ DE RIESGOS '!#REF!="Media",'MATRIZ DE RIESGOS '!#REF!="Mayor"),CONCATENATE("R7C",'MATRIZ DE RIESGOS '!#REF!),"")</f>
        <v>#ERROR!</v>
      </c>
      <c r="AC32" s="218" t="str">
        <f>IF(AND('MATRIZ DE RIESGOS '!#REF!="Media",'MATRIZ DE RIESGOS '!#REF!="Mayor"),CONCATENATE("R7C",'MATRIZ DE RIESGOS '!#REF!),"")</f>
        <v>#ERROR!</v>
      </c>
      <c r="AD32" s="218" t="str">
        <f>IF(AND('MATRIZ DE RIESGOS '!#REF!="Media",'MATRIZ DE RIESGOS '!#REF!="Mayor"),CONCATENATE("R7C",'MATRIZ DE RIESGOS '!#REF!),"")</f>
        <v>#ERROR!</v>
      </c>
      <c r="AE32" s="218" t="str">
        <f>IF(AND('MATRIZ DE RIESGOS '!#REF!="Media",'MATRIZ DE RIESGOS '!#REF!="Mayor"),CONCATENATE("R7C",'MATRIZ DE RIESGOS '!#REF!),"")</f>
        <v>#ERROR!</v>
      </c>
      <c r="AF32" s="218" t="str">
        <f>IF(AND('MATRIZ DE RIESGOS '!#REF!="Media",'MATRIZ DE RIESGOS '!#REF!="Mayor"),CONCATENATE("R7C",'MATRIZ DE RIESGOS '!#REF!),"")</f>
        <v>#ERROR!</v>
      </c>
      <c r="AG32" s="219" t="str">
        <f>IF(AND('MATRIZ DE RIESGOS '!#REF!="Media",'MATRIZ DE RIESGOS '!#REF!="Mayor"),CONCATENATE("R7C",'MATRIZ DE RIESGOS '!#REF!),"")</f>
        <v>#ERROR!</v>
      </c>
      <c r="AH32" s="220" t="str">
        <f>IF(AND('MATRIZ DE RIESGOS '!#REF!="Media",'MATRIZ DE RIESGOS '!#REF!="Catastrófico"),CONCATENATE("R7C",'MATRIZ DE RIESGOS '!#REF!),"")</f>
        <v>#ERROR!</v>
      </c>
      <c r="AI32" s="221" t="str">
        <f>IF(AND('MATRIZ DE RIESGOS '!#REF!="Media",'MATRIZ DE RIESGOS '!#REF!="Catastrófico"),CONCATENATE("R7C",'MATRIZ DE RIESGOS '!#REF!),"")</f>
        <v>#ERROR!</v>
      </c>
      <c r="AJ32" s="221" t="str">
        <f>IF(AND('MATRIZ DE RIESGOS '!#REF!="Media",'MATRIZ DE RIESGOS '!#REF!="Catastrófico"),CONCATENATE("R7C",'MATRIZ DE RIESGOS '!#REF!),"")</f>
        <v>#ERROR!</v>
      </c>
      <c r="AK32" s="221" t="str">
        <f>IF(AND('MATRIZ DE RIESGOS '!#REF!="Media",'MATRIZ DE RIESGOS '!#REF!="Catastrófico"),CONCATENATE("R7C",'MATRIZ DE RIESGOS '!#REF!),"")</f>
        <v>#ERROR!</v>
      </c>
      <c r="AL32" s="221" t="str">
        <f>IF(AND('MATRIZ DE RIESGOS '!#REF!="Media",'MATRIZ DE RIESGOS '!#REF!="Catastrófico"),CONCATENATE("R7C",'MATRIZ DE RIESGOS '!#REF!),"")</f>
        <v>#ERROR!</v>
      </c>
      <c r="AM32" s="222" t="str">
        <f>IF(AND('MATRIZ DE RIESGOS '!#REF!="Media",'MATRIZ DE RIESGOS '!#REF!="Catastrófico"),CONCATENATE("R7C",'MATRIZ DE RIESGOS '!#REF!),"")</f>
        <v>#ERROR!</v>
      </c>
      <c r="AN32" s="1"/>
      <c r="AO32" s="21"/>
      <c r="AT32" s="9"/>
      <c r="AU32" s="1"/>
      <c r="AV32" s="1"/>
      <c r="AW32" s="1"/>
      <c r="AX32" s="1"/>
      <c r="AY32" s="1"/>
      <c r="AZ32" s="1"/>
      <c r="BA32" s="1"/>
      <c r="BB32" s="1"/>
      <c r="BC32" s="1"/>
      <c r="BD32" s="1"/>
      <c r="BE32" s="1"/>
      <c r="BF32" s="1"/>
      <c r="BG32" s="1"/>
      <c r="BH32" s="1"/>
      <c r="BI32" s="1"/>
    </row>
    <row r="33" ht="15.0" customHeight="1">
      <c r="A33" s="1"/>
      <c r="B33" s="169"/>
      <c r="D33" s="9"/>
      <c r="E33" s="21"/>
      <c r="I33" s="9"/>
      <c r="J33" s="233" t="str">
        <f>IF(AND('MATRIZ DE RIESGOS '!#REF!="Media",'MATRIZ DE RIESGOS '!#REF!="Leve"),CONCATENATE("R8C",'MATRIZ DE RIESGOS '!#REF!),"")</f>
        <v>#ERROR!</v>
      </c>
      <c r="K33" s="234" t="str">
        <f>IF(AND('MATRIZ DE RIESGOS '!#REF!="Media",'MATRIZ DE RIESGOS '!#REF!="Leve"),CONCATENATE("R8C",'MATRIZ DE RIESGOS '!#REF!),"")</f>
        <v>#ERROR!</v>
      </c>
      <c r="L33" s="234" t="str">
        <f>IF(AND('MATRIZ DE RIESGOS '!#REF!="Media",'MATRIZ DE RIESGOS '!#REF!="Leve"),CONCATENATE("R8C",'MATRIZ DE RIESGOS '!#REF!),"")</f>
        <v>#ERROR!</v>
      </c>
      <c r="M33" s="234" t="str">
        <f>IF(AND('MATRIZ DE RIESGOS '!#REF!="Media",'MATRIZ DE RIESGOS '!#REF!="Leve"),CONCATENATE("R8C",'MATRIZ DE RIESGOS '!#REF!),"")</f>
        <v>#ERROR!</v>
      </c>
      <c r="N33" s="234" t="str">
        <f>IF(AND('MATRIZ DE RIESGOS '!#REF!="Media",'MATRIZ DE RIESGOS '!#REF!="Leve"),CONCATENATE("R8C",'MATRIZ DE RIESGOS '!#REF!),"")</f>
        <v>#ERROR!</v>
      </c>
      <c r="O33" s="235" t="str">
        <f>IF(AND('MATRIZ DE RIESGOS '!#REF!="Media",'MATRIZ DE RIESGOS '!#REF!="Leve"),CONCATENATE("R8C",'MATRIZ DE RIESGOS '!#REF!),"")</f>
        <v>#ERROR!</v>
      </c>
      <c r="P33" s="233" t="str">
        <f>IF(AND('MATRIZ DE RIESGOS '!#REF!="Media",'MATRIZ DE RIESGOS '!#REF!="Menor"),CONCATENATE("R8C",'MATRIZ DE RIESGOS '!#REF!),"")</f>
        <v>#ERROR!</v>
      </c>
      <c r="Q33" s="234" t="str">
        <f>IF(AND('MATRIZ DE RIESGOS '!#REF!="Media",'MATRIZ DE RIESGOS '!#REF!="Menor"),CONCATENATE("R8C",'MATRIZ DE RIESGOS '!#REF!),"")</f>
        <v>#ERROR!</v>
      </c>
      <c r="R33" s="234" t="str">
        <f>IF(AND('MATRIZ DE RIESGOS '!#REF!="Media",'MATRIZ DE RIESGOS '!#REF!="Menor"),CONCATENATE("R8C",'MATRIZ DE RIESGOS '!#REF!),"")</f>
        <v>#ERROR!</v>
      </c>
      <c r="S33" s="234" t="str">
        <f>IF(AND('MATRIZ DE RIESGOS '!#REF!="Media",'MATRIZ DE RIESGOS '!#REF!="Menor"),CONCATENATE("R8C",'MATRIZ DE RIESGOS '!#REF!),"")</f>
        <v>#ERROR!</v>
      </c>
      <c r="T33" s="234" t="str">
        <f>IF(AND('MATRIZ DE RIESGOS '!#REF!="Media",'MATRIZ DE RIESGOS '!#REF!="Menor"),CONCATENATE("R8C",'MATRIZ DE RIESGOS '!#REF!),"")</f>
        <v>#ERROR!</v>
      </c>
      <c r="U33" s="235" t="str">
        <f>IF(AND('MATRIZ DE RIESGOS '!#REF!="Media",'MATRIZ DE RIESGOS '!#REF!="Menor"),CONCATENATE("R8C",'MATRIZ DE RIESGOS '!#REF!),"")</f>
        <v>#ERROR!</v>
      </c>
      <c r="V33" s="233" t="str">
        <f>IF(AND('MATRIZ DE RIESGOS '!#REF!="Media",'MATRIZ DE RIESGOS '!#REF!="Moderado"),CONCATENATE("R8C",'MATRIZ DE RIESGOS '!#REF!),"")</f>
        <v>#ERROR!</v>
      </c>
      <c r="W33" s="234" t="str">
        <f>IF(AND('MATRIZ DE RIESGOS '!#REF!="Media",'MATRIZ DE RIESGOS '!#REF!="Moderado"),CONCATENATE("R8C",'MATRIZ DE RIESGOS '!#REF!),"")</f>
        <v>#ERROR!</v>
      </c>
      <c r="X33" s="234" t="str">
        <f>IF(AND('MATRIZ DE RIESGOS '!#REF!="Media",'MATRIZ DE RIESGOS '!#REF!="Moderado"),CONCATENATE("R8C",'MATRIZ DE RIESGOS '!#REF!),"")</f>
        <v>#ERROR!</v>
      </c>
      <c r="Y33" s="234" t="str">
        <f>IF(AND('MATRIZ DE RIESGOS '!#REF!="Media",'MATRIZ DE RIESGOS '!#REF!="Moderado"),CONCATENATE("R8C",'MATRIZ DE RIESGOS '!#REF!),"")</f>
        <v>#ERROR!</v>
      </c>
      <c r="Z33" s="234" t="str">
        <f>IF(AND('MATRIZ DE RIESGOS '!#REF!="Media",'MATRIZ DE RIESGOS '!#REF!="Moderado"),CONCATENATE("R8C",'MATRIZ DE RIESGOS '!#REF!),"")</f>
        <v>#ERROR!</v>
      </c>
      <c r="AA33" s="235" t="str">
        <f>IF(AND('MATRIZ DE RIESGOS '!#REF!="Media",'MATRIZ DE RIESGOS '!#REF!="Moderado"),CONCATENATE("R8C",'MATRIZ DE RIESGOS '!#REF!),"")</f>
        <v>#ERROR!</v>
      </c>
      <c r="AB33" s="217" t="str">
        <f>IF(AND('MATRIZ DE RIESGOS '!#REF!="Media",'MATRIZ DE RIESGOS '!#REF!="Mayor"),CONCATENATE("R8C",'MATRIZ DE RIESGOS '!#REF!),"")</f>
        <v>#ERROR!</v>
      </c>
      <c r="AC33" s="218" t="str">
        <f>IF(AND('MATRIZ DE RIESGOS '!#REF!="Media",'MATRIZ DE RIESGOS '!#REF!="Mayor"),CONCATENATE("R8C",'MATRIZ DE RIESGOS '!#REF!),"")</f>
        <v>#ERROR!</v>
      </c>
      <c r="AD33" s="218" t="str">
        <f>IF(AND('MATRIZ DE RIESGOS '!#REF!="Media",'MATRIZ DE RIESGOS '!#REF!="Mayor"),CONCATENATE("R8C",'MATRIZ DE RIESGOS '!#REF!),"")</f>
        <v>#ERROR!</v>
      </c>
      <c r="AE33" s="218" t="str">
        <f>IF(AND('MATRIZ DE RIESGOS '!#REF!="Media",'MATRIZ DE RIESGOS '!#REF!="Mayor"),CONCATENATE("R8C",'MATRIZ DE RIESGOS '!#REF!),"")</f>
        <v>#ERROR!</v>
      </c>
      <c r="AF33" s="218" t="str">
        <f>IF(AND('MATRIZ DE RIESGOS '!#REF!="Media",'MATRIZ DE RIESGOS '!#REF!="Mayor"),CONCATENATE("R8C",'MATRIZ DE RIESGOS '!#REF!),"")</f>
        <v>#ERROR!</v>
      </c>
      <c r="AG33" s="219" t="str">
        <f>IF(AND('MATRIZ DE RIESGOS '!#REF!="Media",'MATRIZ DE RIESGOS '!#REF!="Mayor"),CONCATENATE("R8C",'MATRIZ DE RIESGOS '!#REF!),"")</f>
        <v>#ERROR!</v>
      </c>
      <c r="AH33" s="220" t="str">
        <f>IF(AND('MATRIZ DE RIESGOS '!#REF!="Media",'MATRIZ DE RIESGOS '!#REF!="Catastrófico"),CONCATENATE("R8C",'MATRIZ DE RIESGOS '!#REF!),"")</f>
        <v>#ERROR!</v>
      </c>
      <c r="AI33" s="221" t="str">
        <f>IF(AND('MATRIZ DE RIESGOS '!#REF!="Media",'MATRIZ DE RIESGOS '!#REF!="Catastrófico"),CONCATENATE("R8C",'MATRIZ DE RIESGOS '!#REF!),"")</f>
        <v>#ERROR!</v>
      </c>
      <c r="AJ33" s="221" t="str">
        <f>IF(AND('MATRIZ DE RIESGOS '!#REF!="Media",'MATRIZ DE RIESGOS '!#REF!="Catastrófico"),CONCATENATE("R8C",'MATRIZ DE RIESGOS '!#REF!),"")</f>
        <v>#ERROR!</v>
      </c>
      <c r="AK33" s="221" t="str">
        <f>IF(AND('MATRIZ DE RIESGOS '!#REF!="Media",'MATRIZ DE RIESGOS '!#REF!="Catastrófico"),CONCATENATE("R8C",'MATRIZ DE RIESGOS '!#REF!),"")</f>
        <v>#ERROR!</v>
      </c>
      <c r="AL33" s="221" t="str">
        <f>IF(AND('MATRIZ DE RIESGOS '!#REF!="Media",'MATRIZ DE RIESGOS '!#REF!="Catastrófico"),CONCATENATE("R8C",'MATRIZ DE RIESGOS '!#REF!),"")</f>
        <v>#ERROR!</v>
      </c>
      <c r="AM33" s="222" t="str">
        <f>IF(AND('MATRIZ DE RIESGOS '!#REF!="Media",'MATRIZ DE RIESGOS '!#REF!="Catastrófico"),CONCATENATE("R8C",'MATRIZ DE RIESGOS '!#REF!),"")</f>
        <v>#ERROR!</v>
      </c>
      <c r="AN33" s="1"/>
      <c r="AO33" s="21"/>
      <c r="AT33" s="9"/>
      <c r="AU33" s="1"/>
      <c r="AV33" s="1"/>
      <c r="AW33" s="1"/>
      <c r="AX33" s="1"/>
      <c r="AY33" s="1"/>
      <c r="AZ33" s="1"/>
      <c r="BA33" s="1"/>
      <c r="BB33" s="1"/>
      <c r="BC33" s="1"/>
      <c r="BD33" s="1"/>
      <c r="BE33" s="1"/>
      <c r="BF33" s="1"/>
      <c r="BG33" s="1"/>
      <c r="BH33" s="1"/>
      <c r="BI33" s="1"/>
    </row>
    <row r="34" ht="15.0" customHeight="1">
      <c r="A34" s="1"/>
      <c r="B34" s="169"/>
      <c r="D34" s="9"/>
      <c r="E34" s="21"/>
      <c r="I34" s="9"/>
      <c r="J34" s="233" t="str">
        <f>IF(AND('MATRIZ DE RIESGOS '!#REF!="Media",'MATRIZ DE RIESGOS '!#REF!="Leve"),CONCATENATE("R9C",'MATRIZ DE RIESGOS '!#REF!),"")</f>
        <v>#ERROR!</v>
      </c>
      <c r="K34" s="234" t="str">
        <f>IF(AND('MATRIZ DE RIESGOS '!#REF!="Media",'MATRIZ DE RIESGOS '!#REF!="Leve"),CONCATENATE("R9C",'MATRIZ DE RIESGOS '!#REF!),"")</f>
        <v>#ERROR!</v>
      </c>
      <c r="L34" s="234" t="str">
        <f>IF(AND('MATRIZ DE RIESGOS '!#REF!="Media",'MATRIZ DE RIESGOS '!#REF!="Leve"),CONCATENATE("R9C",'MATRIZ DE RIESGOS '!#REF!),"")</f>
        <v>#ERROR!</v>
      </c>
      <c r="M34" s="234" t="str">
        <f>IF(AND('MATRIZ DE RIESGOS '!#REF!="Media",'MATRIZ DE RIESGOS '!#REF!="Leve"),CONCATENATE("R9C",'MATRIZ DE RIESGOS '!#REF!),"")</f>
        <v>#ERROR!</v>
      </c>
      <c r="N34" s="234" t="str">
        <f>IF(AND('MATRIZ DE RIESGOS '!#REF!="Media",'MATRIZ DE RIESGOS '!#REF!="Leve"),CONCATENATE("R9C",'MATRIZ DE RIESGOS '!#REF!),"")</f>
        <v>#ERROR!</v>
      </c>
      <c r="O34" s="235" t="str">
        <f>IF(AND('MATRIZ DE RIESGOS '!#REF!="Media",'MATRIZ DE RIESGOS '!#REF!="Leve"),CONCATENATE("R9C",'MATRIZ DE RIESGOS '!#REF!),"")</f>
        <v>#ERROR!</v>
      </c>
      <c r="P34" s="233" t="str">
        <f>IF(AND('MATRIZ DE RIESGOS '!#REF!="Media",'MATRIZ DE RIESGOS '!#REF!="Menor"),CONCATENATE("R9C",'MATRIZ DE RIESGOS '!#REF!),"")</f>
        <v>#ERROR!</v>
      </c>
      <c r="Q34" s="234" t="str">
        <f>IF(AND('MATRIZ DE RIESGOS '!#REF!="Media",'MATRIZ DE RIESGOS '!#REF!="Menor"),CONCATENATE("R9C",'MATRIZ DE RIESGOS '!#REF!),"")</f>
        <v>#ERROR!</v>
      </c>
      <c r="R34" s="234" t="str">
        <f>IF(AND('MATRIZ DE RIESGOS '!#REF!="Media",'MATRIZ DE RIESGOS '!#REF!="Menor"),CONCATENATE("R9C",'MATRIZ DE RIESGOS '!#REF!),"")</f>
        <v>#ERROR!</v>
      </c>
      <c r="S34" s="234" t="str">
        <f>IF(AND('MATRIZ DE RIESGOS '!#REF!="Media",'MATRIZ DE RIESGOS '!#REF!="Menor"),CONCATENATE("R9C",'MATRIZ DE RIESGOS '!#REF!),"")</f>
        <v>#ERROR!</v>
      </c>
      <c r="T34" s="234" t="str">
        <f>IF(AND('MATRIZ DE RIESGOS '!#REF!="Media",'MATRIZ DE RIESGOS '!#REF!="Menor"),CONCATENATE("R9C",'MATRIZ DE RIESGOS '!#REF!),"")</f>
        <v>#ERROR!</v>
      </c>
      <c r="U34" s="235" t="str">
        <f>IF(AND('MATRIZ DE RIESGOS '!#REF!="Media",'MATRIZ DE RIESGOS '!#REF!="Menor"),CONCATENATE("R9C",'MATRIZ DE RIESGOS '!#REF!),"")</f>
        <v>#ERROR!</v>
      </c>
      <c r="V34" s="233" t="str">
        <f>IF(AND('MATRIZ DE RIESGOS '!#REF!="Media",'MATRIZ DE RIESGOS '!#REF!="Moderado"),CONCATENATE("R9C",'MATRIZ DE RIESGOS '!#REF!),"")</f>
        <v>#ERROR!</v>
      </c>
      <c r="W34" s="234" t="str">
        <f>IF(AND('MATRIZ DE RIESGOS '!#REF!="Media",'MATRIZ DE RIESGOS '!#REF!="Moderado"),CONCATENATE("R9C",'MATRIZ DE RIESGOS '!#REF!),"")</f>
        <v>#ERROR!</v>
      </c>
      <c r="X34" s="234" t="str">
        <f>IF(AND('MATRIZ DE RIESGOS '!#REF!="Media",'MATRIZ DE RIESGOS '!#REF!="Moderado"),CONCATENATE("R9C",'MATRIZ DE RIESGOS '!#REF!),"")</f>
        <v>#ERROR!</v>
      </c>
      <c r="Y34" s="234" t="str">
        <f>IF(AND('MATRIZ DE RIESGOS '!#REF!="Media",'MATRIZ DE RIESGOS '!#REF!="Moderado"),CONCATENATE("R9C",'MATRIZ DE RIESGOS '!#REF!),"")</f>
        <v>#ERROR!</v>
      </c>
      <c r="Z34" s="234" t="str">
        <f>IF(AND('MATRIZ DE RIESGOS '!#REF!="Media",'MATRIZ DE RIESGOS '!#REF!="Moderado"),CONCATENATE("R9C",'MATRIZ DE RIESGOS '!#REF!),"")</f>
        <v>#ERROR!</v>
      </c>
      <c r="AA34" s="235" t="str">
        <f>IF(AND('MATRIZ DE RIESGOS '!#REF!="Media",'MATRIZ DE RIESGOS '!#REF!="Moderado"),CONCATENATE("R9C",'MATRIZ DE RIESGOS '!#REF!),"")</f>
        <v>#ERROR!</v>
      </c>
      <c r="AB34" s="217" t="str">
        <f>IF(AND('MATRIZ DE RIESGOS '!#REF!="Media",'MATRIZ DE RIESGOS '!#REF!="Mayor"),CONCATENATE("R9C",'MATRIZ DE RIESGOS '!#REF!),"")</f>
        <v>#ERROR!</v>
      </c>
      <c r="AC34" s="218" t="str">
        <f>IF(AND('MATRIZ DE RIESGOS '!#REF!="Media",'MATRIZ DE RIESGOS '!#REF!="Mayor"),CONCATENATE("R9C",'MATRIZ DE RIESGOS '!#REF!),"")</f>
        <v>#ERROR!</v>
      </c>
      <c r="AD34" s="218" t="str">
        <f>IF(AND('MATRIZ DE RIESGOS '!#REF!="Media",'MATRIZ DE RIESGOS '!#REF!="Mayor"),CONCATENATE("R9C",'MATRIZ DE RIESGOS '!#REF!),"")</f>
        <v>#ERROR!</v>
      </c>
      <c r="AE34" s="218" t="str">
        <f>IF(AND('MATRIZ DE RIESGOS '!#REF!="Media",'MATRIZ DE RIESGOS '!#REF!="Mayor"),CONCATENATE("R9C",'MATRIZ DE RIESGOS '!#REF!),"")</f>
        <v>#ERROR!</v>
      </c>
      <c r="AF34" s="218" t="str">
        <f>IF(AND('MATRIZ DE RIESGOS '!#REF!="Media",'MATRIZ DE RIESGOS '!#REF!="Mayor"),CONCATENATE("R9C",'MATRIZ DE RIESGOS '!#REF!),"")</f>
        <v>#ERROR!</v>
      </c>
      <c r="AG34" s="219" t="str">
        <f>IF(AND('MATRIZ DE RIESGOS '!#REF!="Media",'MATRIZ DE RIESGOS '!#REF!="Mayor"),CONCATENATE("R9C",'MATRIZ DE RIESGOS '!#REF!),"")</f>
        <v>#ERROR!</v>
      </c>
      <c r="AH34" s="220" t="str">
        <f>IF(AND('MATRIZ DE RIESGOS '!#REF!="Media",'MATRIZ DE RIESGOS '!#REF!="Catastrófico"),CONCATENATE("R9C",'MATRIZ DE RIESGOS '!#REF!),"")</f>
        <v>#ERROR!</v>
      </c>
      <c r="AI34" s="221" t="str">
        <f>IF(AND('MATRIZ DE RIESGOS '!#REF!="Media",'MATRIZ DE RIESGOS '!#REF!="Catastrófico"),CONCATENATE("R9C",'MATRIZ DE RIESGOS '!#REF!),"")</f>
        <v>#ERROR!</v>
      </c>
      <c r="AJ34" s="221" t="str">
        <f>IF(AND('MATRIZ DE RIESGOS '!#REF!="Media",'MATRIZ DE RIESGOS '!#REF!="Catastrófico"),CONCATENATE("R9C",'MATRIZ DE RIESGOS '!#REF!),"")</f>
        <v>#ERROR!</v>
      </c>
      <c r="AK34" s="221" t="str">
        <f>IF(AND('MATRIZ DE RIESGOS '!#REF!="Media",'MATRIZ DE RIESGOS '!#REF!="Catastrófico"),CONCATENATE("R9C",'MATRIZ DE RIESGOS '!#REF!),"")</f>
        <v>#ERROR!</v>
      </c>
      <c r="AL34" s="221" t="str">
        <f>IF(AND('MATRIZ DE RIESGOS '!#REF!="Media",'MATRIZ DE RIESGOS '!#REF!="Catastrófico"),CONCATENATE("R9C",'MATRIZ DE RIESGOS '!#REF!),"")</f>
        <v>#ERROR!</v>
      </c>
      <c r="AM34" s="222" t="str">
        <f>IF(AND('MATRIZ DE RIESGOS '!#REF!="Media",'MATRIZ DE RIESGOS '!#REF!="Catastrófico"),CONCATENATE("R9C",'MATRIZ DE RIESGOS '!#REF!),"")</f>
        <v>#ERROR!</v>
      </c>
      <c r="AN34" s="1"/>
      <c r="AO34" s="21"/>
      <c r="AT34" s="9"/>
      <c r="AU34" s="1"/>
      <c r="AV34" s="1"/>
      <c r="AW34" s="1"/>
      <c r="AX34" s="1"/>
      <c r="AY34" s="1"/>
      <c r="AZ34" s="1"/>
      <c r="BA34" s="1"/>
      <c r="BB34" s="1"/>
      <c r="BC34" s="1"/>
      <c r="BD34" s="1"/>
      <c r="BE34" s="1"/>
      <c r="BF34" s="1"/>
      <c r="BG34" s="1"/>
      <c r="BH34" s="1"/>
      <c r="BI34" s="1"/>
    </row>
    <row r="35" ht="15.75" customHeight="1">
      <c r="A35" s="1"/>
      <c r="B35" s="169"/>
      <c r="D35" s="9"/>
      <c r="E35" s="191"/>
      <c r="F35" s="192"/>
      <c r="G35" s="192"/>
      <c r="H35" s="192"/>
      <c r="I35" s="193"/>
      <c r="J35" s="233" t="str">
        <f>IF(AND('MATRIZ DE RIESGOS '!#REF!="Media",'MATRIZ DE RIESGOS '!#REF!="Leve"),CONCATENATE("R10C",'MATRIZ DE RIESGOS '!#REF!),"")</f>
        <v>#ERROR!</v>
      </c>
      <c r="K35" s="234" t="str">
        <f>IF(AND('MATRIZ DE RIESGOS '!#REF!="Media",'MATRIZ DE RIESGOS '!#REF!="Leve"),CONCATENATE("R10C",'MATRIZ DE RIESGOS '!#REF!),"")</f>
        <v>#ERROR!</v>
      </c>
      <c r="L35" s="234" t="str">
        <f>IF(AND('MATRIZ DE RIESGOS '!#REF!="Media",'MATRIZ DE RIESGOS '!#REF!="Leve"),CONCATENATE("R10C",'MATRIZ DE RIESGOS '!#REF!),"")</f>
        <v>#ERROR!</v>
      </c>
      <c r="M35" s="234" t="str">
        <f>IF(AND('MATRIZ DE RIESGOS '!#REF!="Media",'MATRIZ DE RIESGOS '!#REF!="Leve"),CONCATENATE("R10C",'MATRIZ DE RIESGOS '!#REF!),"")</f>
        <v>#ERROR!</v>
      </c>
      <c r="N35" s="234" t="str">
        <f>IF(AND('MATRIZ DE RIESGOS '!#REF!="Media",'MATRIZ DE RIESGOS '!#REF!="Leve"),CONCATENATE("R10C",'MATRIZ DE RIESGOS '!#REF!),"")</f>
        <v>#ERROR!</v>
      </c>
      <c r="O35" s="235" t="str">
        <f>IF(AND('MATRIZ DE RIESGOS '!#REF!="Media",'MATRIZ DE RIESGOS '!#REF!="Leve"),CONCATENATE("R10C",'MATRIZ DE RIESGOS '!#REF!),"")</f>
        <v>#ERROR!</v>
      </c>
      <c r="P35" s="233" t="str">
        <f>IF(AND('MATRIZ DE RIESGOS '!#REF!="Media",'MATRIZ DE RIESGOS '!#REF!="Menor"),CONCATENATE("R10C",'MATRIZ DE RIESGOS '!#REF!),"")</f>
        <v>#ERROR!</v>
      </c>
      <c r="Q35" s="234" t="str">
        <f>IF(AND('MATRIZ DE RIESGOS '!#REF!="Media",'MATRIZ DE RIESGOS '!#REF!="Menor"),CONCATENATE("R10C",'MATRIZ DE RIESGOS '!#REF!),"")</f>
        <v>#ERROR!</v>
      </c>
      <c r="R35" s="234" t="str">
        <f>IF(AND('MATRIZ DE RIESGOS '!#REF!="Media",'MATRIZ DE RIESGOS '!#REF!="Menor"),CONCATENATE("R10C",'MATRIZ DE RIESGOS '!#REF!),"")</f>
        <v>#ERROR!</v>
      </c>
      <c r="S35" s="234" t="str">
        <f>IF(AND('MATRIZ DE RIESGOS '!#REF!="Media",'MATRIZ DE RIESGOS '!#REF!="Menor"),CONCATENATE("R10C",'MATRIZ DE RIESGOS '!#REF!),"")</f>
        <v>#ERROR!</v>
      </c>
      <c r="T35" s="234" t="str">
        <f>IF(AND('MATRIZ DE RIESGOS '!#REF!="Media",'MATRIZ DE RIESGOS '!#REF!="Menor"),CONCATENATE("R10C",'MATRIZ DE RIESGOS '!#REF!),"")</f>
        <v>#ERROR!</v>
      </c>
      <c r="U35" s="235" t="str">
        <f>IF(AND('MATRIZ DE RIESGOS '!#REF!="Media",'MATRIZ DE RIESGOS '!#REF!="Menor"),CONCATENATE("R10C",'MATRIZ DE RIESGOS '!#REF!),"")</f>
        <v>#ERROR!</v>
      </c>
      <c r="V35" s="233" t="str">
        <f>IF(AND('MATRIZ DE RIESGOS '!#REF!="Media",'MATRIZ DE RIESGOS '!#REF!="Moderado"),CONCATENATE("R10C",'MATRIZ DE RIESGOS '!#REF!),"")</f>
        <v>#ERROR!</v>
      </c>
      <c r="W35" s="234" t="str">
        <f>IF(AND('MATRIZ DE RIESGOS '!#REF!="Media",'MATRIZ DE RIESGOS '!#REF!="Moderado"),CONCATENATE("R10C",'MATRIZ DE RIESGOS '!#REF!),"")</f>
        <v>#ERROR!</v>
      </c>
      <c r="X35" s="234" t="str">
        <f>IF(AND('MATRIZ DE RIESGOS '!#REF!="Media",'MATRIZ DE RIESGOS '!#REF!="Moderado"),CONCATENATE("R10C",'MATRIZ DE RIESGOS '!#REF!),"")</f>
        <v>#ERROR!</v>
      </c>
      <c r="Y35" s="234" t="str">
        <f>IF(AND('MATRIZ DE RIESGOS '!#REF!="Media",'MATRIZ DE RIESGOS '!#REF!="Moderado"),CONCATENATE("R10C",'MATRIZ DE RIESGOS '!#REF!),"")</f>
        <v>#ERROR!</v>
      </c>
      <c r="Z35" s="234" t="str">
        <f>IF(AND('MATRIZ DE RIESGOS '!#REF!="Media",'MATRIZ DE RIESGOS '!#REF!="Moderado"),CONCATENATE("R10C",'MATRIZ DE RIESGOS '!#REF!),"")</f>
        <v>#ERROR!</v>
      </c>
      <c r="AA35" s="235" t="str">
        <f>IF(AND('MATRIZ DE RIESGOS '!#REF!="Media",'MATRIZ DE RIESGOS '!#REF!="Moderado"),CONCATENATE("R10C",'MATRIZ DE RIESGOS '!#REF!),"")</f>
        <v>#ERROR!</v>
      </c>
      <c r="AB35" s="223" t="str">
        <f>IF(AND('MATRIZ DE RIESGOS '!#REF!="Media",'MATRIZ DE RIESGOS '!#REF!="Mayor"),CONCATENATE("R10C",'MATRIZ DE RIESGOS '!#REF!),"")</f>
        <v>#ERROR!</v>
      </c>
      <c r="AC35" s="224" t="str">
        <f>IF(AND('MATRIZ DE RIESGOS '!#REF!="Media",'MATRIZ DE RIESGOS '!#REF!="Mayor"),CONCATENATE("R10C",'MATRIZ DE RIESGOS '!#REF!),"")</f>
        <v>#ERROR!</v>
      </c>
      <c r="AD35" s="224" t="str">
        <f>IF(AND('MATRIZ DE RIESGOS '!#REF!="Media",'MATRIZ DE RIESGOS '!#REF!="Mayor"),CONCATENATE("R10C",'MATRIZ DE RIESGOS '!#REF!),"")</f>
        <v>#ERROR!</v>
      </c>
      <c r="AE35" s="224" t="str">
        <f>IF(AND('MATRIZ DE RIESGOS '!#REF!="Media",'MATRIZ DE RIESGOS '!#REF!="Mayor"),CONCATENATE("R10C",'MATRIZ DE RIESGOS '!#REF!),"")</f>
        <v>#ERROR!</v>
      </c>
      <c r="AF35" s="224" t="str">
        <f>IF(AND('MATRIZ DE RIESGOS '!#REF!="Media",'MATRIZ DE RIESGOS '!#REF!="Mayor"),CONCATENATE("R10C",'MATRIZ DE RIESGOS '!#REF!),"")</f>
        <v>#ERROR!</v>
      </c>
      <c r="AG35" s="225" t="str">
        <f>IF(AND('MATRIZ DE RIESGOS '!#REF!="Media",'MATRIZ DE RIESGOS '!#REF!="Mayor"),CONCATENATE("R10C",'MATRIZ DE RIESGOS '!#REF!),"")</f>
        <v>#ERROR!</v>
      </c>
      <c r="AH35" s="226" t="str">
        <f>IF(AND('MATRIZ DE RIESGOS '!#REF!="Media",'MATRIZ DE RIESGOS '!#REF!="Catastrófico"),CONCATENATE("R10C",'MATRIZ DE RIESGOS '!#REF!),"")</f>
        <v>#ERROR!</v>
      </c>
      <c r="AI35" s="227" t="str">
        <f>IF(AND('MATRIZ DE RIESGOS '!#REF!="Media",'MATRIZ DE RIESGOS '!#REF!="Catastrófico"),CONCATENATE("R10C",'MATRIZ DE RIESGOS '!#REF!),"")</f>
        <v>#ERROR!</v>
      </c>
      <c r="AJ35" s="227" t="str">
        <f>IF(AND('MATRIZ DE RIESGOS '!#REF!="Media",'MATRIZ DE RIESGOS '!#REF!="Catastrófico"),CONCATENATE("R10C",'MATRIZ DE RIESGOS '!#REF!),"")</f>
        <v>#ERROR!</v>
      </c>
      <c r="AK35" s="227" t="str">
        <f>IF(AND('MATRIZ DE RIESGOS '!#REF!="Media",'MATRIZ DE RIESGOS '!#REF!="Catastrófico"),CONCATENATE("R10C",'MATRIZ DE RIESGOS '!#REF!),"")</f>
        <v>#ERROR!</v>
      </c>
      <c r="AL35" s="227" t="str">
        <f>IF(AND('MATRIZ DE RIESGOS '!#REF!="Media",'MATRIZ DE RIESGOS '!#REF!="Catastrófico"),CONCATENATE("R10C",'MATRIZ DE RIESGOS '!#REF!),"")</f>
        <v>#ERROR!</v>
      </c>
      <c r="AM35" s="228" t="str">
        <f>IF(AND('MATRIZ DE RIESGOS '!#REF!="Media",'MATRIZ DE RIESGOS '!#REF!="Catastrófico"),CONCATENATE("R10C",'MATRIZ DE RIESGOS '!#REF!),"")</f>
        <v>#ERROR!</v>
      </c>
      <c r="AN35" s="1"/>
      <c r="AO35" s="191"/>
      <c r="AP35" s="192"/>
      <c r="AQ35" s="192"/>
      <c r="AR35" s="192"/>
      <c r="AS35" s="192"/>
      <c r="AT35" s="193"/>
      <c r="AU35" s="1"/>
      <c r="AV35" s="1"/>
      <c r="AW35" s="1"/>
      <c r="AX35" s="1"/>
      <c r="AY35" s="1"/>
      <c r="AZ35" s="1"/>
      <c r="BA35" s="1"/>
      <c r="BB35" s="1"/>
      <c r="BC35" s="1"/>
      <c r="BD35" s="1"/>
      <c r="BE35" s="1"/>
      <c r="BF35" s="1"/>
      <c r="BG35" s="1"/>
      <c r="BH35" s="1"/>
      <c r="BI35" s="1"/>
    </row>
    <row r="36" ht="15.0" customHeight="1">
      <c r="A36" s="1"/>
      <c r="B36" s="169"/>
      <c r="D36" s="9"/>
      <c r="E36" s="209" t="s">
        <v>133</v>
      </c>
      <c r="F36" s="177"/>
      <c r="G36" s="177"/>
      <c r="H36" s="177"/>
      <c r="I36" s="177"/>
      <c r="J36" s="240" t="str">
        <f>IF(AND('MATRIZ DE RIESGOS '!$Y$9="Baja",'MATRIZ DE RIESGOS '!$AA$9="Leve"),CONCATENATE("R1C",'MATRIZ DE RIESGOS '!$O$9),"")</f>
        <v/>
      </c>
      <c r="K36" s="241" t="str">
        <f>IF(AND('MATRIZ DE RIESGOS '!$Y$10="Baja",'MATRIZ DE RIESGOS '!$AA$10="Leve"),CONCATENATE("R1C",'MATRIZ DE RIESGOS '!$O$10),"")</f>
        <v/>
      </c>
      <c r="L36" s="241" t="str">
        <f>IF(AND('MATRIZ DE RIESGOS '!$Y$11="Baja",'MATRIZ DE RIESGOS '!$AA$11="Leve"),CONCATENATE("R1C",'MATRIZ DE RIESGOS '!$O$11),"")</f>
        <v/>
      </c>
      <c r="M36" s="241" t="str">
        <f>IF(AND('MATRIZ DE RIESGOS '!$Y$12="Baja",'MATRIZ DE RIESGOS '!$AA$12="Leve"),CONCATENATE("R1C",'MATRIZ DE RIESGOS '!$O$12),"")</f>
        <v/>
      </c>
      <c r="N36" s="241" t="str">
        <f>IF(AND('MATRIZ DE RIESGOS '!$Y$13="Baja",'MATRIZ DE RIESGOS '!$AA$13="Leve"),CONCATENATE("R1C",'MATRIZ DE RIESGOS '!$O$13),"")</f>
        <v/>
      </c>
      <c r="O36" s="242" t="str">
        <f>IF(AND('MATRIZ DE RIESGOS '!$Y$14="Baja",'MATRIZ DE RIESGOS '!$AA$14="Leve"),CONCATENATE("R1C",'MATRIZ DE RIESGOS '!$O$14),"")</f>
        <v/>
      </c>
      <c r="P36" s="229" t="str">
        <f>IF(AND('MATRIZ DE RIESGOS '!$Y$9="Baja",'MATRIZ DE RIESGOS '!$AA$9="Menor"),CONCATENATE("R1C",'MATRIZ DE RIESGOS '!$O$9),"")</f>
        <v/>
      </c>
      <c r="Q36" s="230" t="str">
        <f>IF(AND('MATRIZ DE RIESGOS '!$Y$10="Baja",'MATRIZ DE RIESGOS '!$AA$10="Menor"),CONCATENATE("R1C",'MATRIZ DE RIESGOS '!$O$10),"")</f>
        <v/>
      </c>
      <c r="R36" s="230" t="str">
        <f>IF(AND('MATRIZ DE RIESGOS '!$Y$11="Baja",'MATRIZ DE RIESGOS '!$AA$11="Menor"),CONCATENATE("R1C",'MATRIZ DE RIESGOS '!$O$11),"")</f>
        <v/>
      </c>
      <c r="S36" s="230" t="str">
        <f>IF(AND('MATRIZ DE RIESGOS '!$Y$12="Baja",'MATRIZ DE RIESGOS '!$AA$12="Menor"),CONCATENATE("R1C",'MATRIZ DE RIESGOS '!$O$12),"")</f>
        <v/>
      </c>
      <c r="T36" s="230" t="str">
        <f>IF(AND('MATRIZ DE RIESGOS '!$Y$13="Baja",'MATRIZ DE RIESGOS '!$AA$13="Menor"),CONCATENATE("R1C",'MATRIZ DE RIESGOS '!$O$13),"")</f>
        <v/>
      </c>
      <c r="U36" s="231" t="str">
        <f>IF(AND('MATRIZ DE RIESGOS '!$Y$14="Baja",'MATRIZ DE RIESGOS '!$AA$14="Menor"),CONCATENATE("R1C",'MATRIZ DE RIESGOS '!$O$14),"")</f>
        <v/>
      </c>
      <c r="V36" s="229" t="str">
        <f>IF(AND('MATRIZ DE RIESGOS '!$Y$9="Baja",'MATRIZ DE RIESGOS '!$AA$9="Moderado"),CONCATENATE("R1C",'MATRIZ DE RIESGOS '!$O$9),"")</f>
        <v/>
      </c>
      <c r="W36" s="230" t="str">
        <f>IF(AND('MATRIZ DE RIESGOS '!$Y$10="Baja",'MATRIZ DE RIESGOS '!$AA$10="Moderado"),CONCATENATE("R1C",'MATRIZ DE RIESGOS '!$O$10),"")</f>
        <v/>
      </c>
      <c r="X36" s="230" t="str">
        <f>IF(AND('MATRIZ DE RIESGOS '!$Y$11="Baja",'MATRIZ DE RIESGOS '!$AA$11="Moderado"),CONCATENATE("R1C",'MATRIZ DE RIESGOS '!$O$11),"")</f>
        <v/>
      </c>
      <c r="Y36" s="230" t="str">
        <f>IF(AND('MATRIZ DE RIESGOS '!$Y$12="Baja",'MATRIZ DE RIESGOS '!$AA$12="Moderado"),CONCATENATE("R1C",'MATRIZ DE RIESGOS '!$O$12),"")</f>
        <v/>
      </c>
      <c r="Z36" s="230" t="str">
        <f>IF(AND('MATRIZ DE RIESGOS '!$Y$13="Baja",'MATRIZ DE RIESGOS '!$AA$13="Moderado"),CONCATENATE("R1C",'MATRIZ DE RIESGOS '!$O$13),"")</f>
        <v/>
      </c>
      <c r="AA36" s="231" t="str">
        <f>IF(AND('MATRIZ DE RIESGOS '!$Y$14="Baja",'MATRIZ DE RIESGOS '!$AA$14="Moderado"),CONCATENATE("R1C",'MATRIZ DE RIESGOS '!$O$14),"")</f>
        <v/>
      </c>
      <c r="AB36" s="210" t="str">
        <f>IF(AND('MATRIZ DE RIESGOS '!$Y$9="Baja",'MATRIZ DE RIESGOS '!$AA$9="Mayor"),CONCATENATE("R1C",'MATRIZ DE RIESGOS '!$O$9),"")</f>
        <v>R1C1</v>
      </c>
      <c r="AC36" s="211" t="str">
        <f>IF(AND('MATRIZ DE RIESGOS '!$Y$10="Baja",'MATRIZ DE RIESGOS '!$AA$10="Mayor"),CONCATENATE("R1C",'MATRIZ DE RIESGOS '!$O$10),"")</f>
        <v>R1C2</v>
      </c>
      <c r="AD36" s="211" t="str">
        <f>IF(AND('MATRIZ DE RIESGOS '!$Y$11="Baja",'MATRIZ DE RIESGOS '!$AA$11="Mayor"),CONCATENATE("R1C",'MATRIZ DE RIESGOS '!$O$11),"")</f>
        <v/>
      </c>
      <c r="AE36" s="211" t="str">
        <f>IF(AND('MATRIZ DE RIESGOS '!$Y$12="Baja",'MATRIZ DE RIESGOS '!$AA$12="Mayor"),CONCATENATE("R1C",'MATRIZ DE RIESGOS '!$O$12),"")</f>
        <v/>
      </c>
      <c r="AF36" s="211" t="str">
        <f>IF(AND('MATRIZ DE RIESGOS '!$Y$13="Baja",'MATRIZ DE RIESGOS '!$AA$13="Mayor"),CONCATENATE("R1C",'MATRIZ DE RIESGOS '!$O$13),"")</f>
        <v/>
      </c>
      <c r="AG36" s="212" t="str">
        <f>IF(AND('MATRIZ DE RIESGOS '!$Y$14="Baja",'MATRIZ DE RIESGOS '!$AA$14="Mayor"),CONCATENATE("R1C",'MATRIZ DE RIESGOS '!$O$14),"")</f>
        <v/>
      </c>
      <c r="AH36" s="213" t="str">
        <f>IF(AND('MATRIZ DE RIESGOS '!$Y$9="Baja",'MATRIZ DE RIESGOS '!$AA$9="Catastrófico"),CONCATENATE("R1C",'MATRIZ DE RIESGOS '!$O$9),"")</f>
        <v/>
      </c>
      <c r="AI36" s="214" t="str">
        <f>IF(AND('MATRIZ DE RIESGOS '!$Y$10="Baja",'MATRIZ DE RIESGOS '!$AA$10="Catastrófico"),CONCATENATE("R1C",'MATRIZ DE RIESGOS '!$O$10),"")</f>
        <v/>
      </c>
      <c r="AJ36" s="214" t="str">
        <f>IF(AND('MATRIZ DE RIESGOS '!$Y$11="Baja",'MATRIZ DE RIESGOS '!$AA$11="Catastrófico"),CONCATENATE("R1C",'MATRIZ DE RIESGOS '!$O$11),"")</f>
        <v/>
      </c>
      <c r="AK36" s="214" t="str">
        <f>IF(AND('MATRIZ DE RIESGOS '!$Y$12="Baja",'MATRIZ DE RIESGOS '!$AA$12="Catastrófico"),CONCATENATE("R1C",'MATRIZ DE RIESGOS '!$O$12),"")</f>
        <v/>
      </c>
      <c r="AL36" s="214" t="str">
        <f>IF(AND('MATRIZ DE RIESGOS '!$Y$13="Baja",'MATRIZ DE RIESGOS '!$AA$13="Catastrófico"),CONCATENATE("R1C",'MATRIZ DE RIESGOS '!$O$13),"")</f>
        <v/>
      </c>
      <c r="AM36" s="215" t="str">
        <f>IF(AND('MATRIZ DE RIESGOS '!$Y$14="Baja",'MATRIZ DE RIESGOS '!$AA$14="Catastrófico"),CONCATENATE("R1C",'MATRIZ DE RIESGOS '!$O$14),"")</f>
        <v/>
      </c>
      <c r="AN36" s="1"/>
      <c r="AO36" s="243" t="s">
        <v>134</v>
      </c>
      <c r="AP36" s="177"/>
      <c r="AQ36" s="177"/>
      <c r="AR36" s="177"/>
      <c r="AS36" s="177"/>
      <c r="AT36" s="178"/>
      <c r="AU36" s="1"/>
      <c r="AV36" s="1"/>
      <c r="AW36" s="1"/>
      <c r="AX36" s="1"/>
      <c r="AY36" s="1"/>
      <c r="AZ36" s="1"/>
      <c r="BA36" s="1"/>
      <c r="BB36" s="1"/>
      <c r="BC36" s="1"/>
      <c r="BD36" s="1"/>
      <c r="BE36" s="1"/>
      <c r="BF36" s="1"/>
      <c r="BG36" s="1"/>
      <c r="BH36" s="1"/>
      <c r="BI36" s="1"/>
    </row>
    <row r="37" ht="15.0" customHeight="1">
      <c r="A37" s="1"/>
      <c r="B37" s="169"/>
      <c r="D37" s="9"/>
      <c r="E37" s="21"/>
      <c r="J37" s="244" t="str">
        <f>IF(AND('MATRIZ DE RIESGOS '!#REF!="Baja",'MATRIZ DE RIESGOS '!#REF!="Leve"),CONCATENATE("R2C",'MATRIZ DE RIESGOS '!#REF!),"")</f>
        <v>#ERROR!</v>
      </c>
      <c r="K37" s="245" t="str">
        <f>IF(AND('MATRIZ DE RIESGOS '!#REF!="Baja",'MATRIZ DE RIESGOS '!#REF!="Leve"),CONCATENATE("R2C",'MATRIZ DE RIESGOS '!#REF!),"")</f>
        <v>#ERROR!</v>
      </c>
      <c r="L37" s="245" t="str">
        <f>IF(AND('MATRIZ DE RIESGOS '!#REF!="Baja",'MATRIZ DE RIESGOS '!#REF!="Leve"),CONCATENATE("R2C",'MATRIZ DE RIESGOS '!#REF!),"")</f>
        <v>#ERROR!</v>
      </c>
      <c r="M37" s="245" t="str">
        <f>IF(AND('MATRIZ DE RIESGOS '!#REF!="Baja",'MATRIZ DE RIESGOS '!#REF!="Leve"),CONCATENATE("R2C",'MATRIZ DE RIESGOS '!#REF!),"")</f>
        <v>#ERROR!</v>
      </c>
      <c r="N37" s="245" t="str">
        <f>IF(AND('MATRIZ DE RIESGOS '!#REF!="Baja",'MATRIZ DE RIESGOS '!#REF!="Leve"),CONCATENATE("R2C",'MATRIZ DE RIESGOS '!#REF!),"")</f>
        <v>#ERROR!</v>
      </c>
      <c r="O37" s="246" t="str">
        <f>IF(AND('MATRIZ DE RIESGOS '!#REF!="Baja",'MATRIZ DE RIESGOS '!#REF!="Leve"),CONCATENATE("R2C",'MATRIZ DE RIESGOS '!#REF!),"")</f>
        <v>#ERROR!</v>
      </c>
      <c r="P37" s="233" t="str">
        <f>IF(AND('MATRIZ DE RIESGOS '!#REF!="Baja",'MATRIZ DE RIESGOS '!#REF!="Menor"),CONCATENATE("R2C",'MATRIZ DE RIESGOS '!#REF!),"")</f>
        <v>#ERROR!</v>
      </c>
      <c r="Q37" s="234" t="str">
        <f>IF(AND('MATRIZ DE RIESGOS '!#REF!="Baja",'MATRIZ DE RIESGOS '!#REF!="Menor"),CONCATENATE("R2C",'MATRIZ DE RIESGOS '!#REF!),"")</f>
        <v>#ERROR!</v>
      </c>
      <c r="R37" s="234" t="str">
        <f>IF(AND('MATRIZ DE RIESGOS '!#REF!="Baja",'MATRIZ DE RIESGOS '!#REF!="Menor"),CONCATENATE("R2C",'MATRIZ DE RIESGOS '!#REF!),"")</f>
        <v>#ERROR!</v>
      </c>
      <c r="S37" s="234" t="str">
        <f>IF(AND('MATRIZ DE RIESGOS '!#REF!="Baja",'MATRIZ DE RIESGOS '!#REF!="Menor"),CONCATENATE("R2C",'MATRIZ DE RIESGOS '!#REF!),"")</f>
        <v>#ERROR!</v>
      </c>
      <c r="T37" s="234" t="str">
        <f>IF(AND('MATRIZ DE RIESGOS '!#REF!="Baja",'MATRIZ DE RIESGOS '!#REF!="Menor"),CONCATENATE("R2C",'MATRIZ DE RIESGOS '!#REF!),"")</f>
        <v>#ERROR!</v>
      </c>
      <c r="U37" s="235" t="str">
        <f>IF(AND('MATRIZ DE RIESGOS '!#REF!="Baja",'MATRIZ DE RIESGOS '!#REF!="Menor"),CONCATENATE("R2C",'MATRIZ DE RIESGOS '!#REF!),"")</f>
        <v>#ERROR!</v>
      </c>
      <c r="V37" s="233" t="str">
        <f>IF(AND('MATRIZ DE RIESGOS '!#REF!="Baja",'MATRIZ DE RIESGOS '!#REF!="Moderado"),CONCATENATE("R2C",'MATRIZ DE RIESGOS '!#REF!),"")</f>
        <v>#ERROR!</v>
      </c>
      <c r="W37" s="234" t="str">
        <f>IF(AND('MATRIZ DE RIESGOS '!#REF!="Baja",'MATRIZ DE RIESGOS '!#REF!="Moderado"),CONCATENATE("R2C",'MATRIZ DE RIESGOS '!#REF!),"")</f>
        <v>#ERROR!</v>
      </c>
      <c r="X37" s="234" t="str">
        <f>IF(AND('MATRIZ DE RIESGOS '!#REF!="Baja",'MATRIZ DE RIESGOS '!#REF!="Moderado"),CONCATENATE("R2C",'MATRIZ DE RIESGOS '!#REF!),"")</f>
        <v>#ERROR!</v>
      </c>
      <c r="Y37" s="234" t="str">
        <f>IF(AND('MATRIZ DE RIESGOS '!#REF!="Baja",'MATRIZ DE RIESGOS '!#REF!="Moderado"),CONCATENATE("R2C",'MATRIZ DE RIESGOS '!#REF!),"")</f>
        <v>#ERROR!</v>
      </c>
      <c r="Z37" s="234" t="str">
        <f>IF(AND('MATRIZ DE RIESGOS '!#REF!="Baja",'MATRIZ DE RIESGOS '!#REF!="Moderado"),CONCATENATE("R2C",'MATRIZ DE RIESGOS '!#REF!),"")</f>
        <v>#ERROR!</v>
      </c>
      <c r="AA37" s="235" t="str">
        <f>IF(AND('MATRIZ DE RIESGOS '!#REF!="Baja",'MATRIZ DE RIESGOS '!#REF!="Moderado"),CONCATENATE("R2C",'MATRIZ DE RIESGOS '!#REF!),"")</f>
        <v>#ERROR!</v>
      </c>
      <c r="AB37" s="217" t="str">
        <f>IF(AND('MATRIZ DE RIESGOS '!#REF!="Baja",'MATRIZ DE RIESGOS '!#REF!="Mayor"),CONCATENATE("R2C",'MATRIZ DE RIESGOS '!#REF!),"")</f>
        <v>#ERROR!</v>
      </c>
      <c r="AC37" s="218" t="str">
        <f>IF(AND('MATRIZ DE RIESGOS '!#REF!="Baja",'MATRIZ DE RIESGOS '!#REF!="Mayor"),CONCATENATE("R2C",'MATRIZ DE RIESGOS '!#REF!),"")</f>
        <v>#ERROR!</v>
      </c>
      <c r="AD37" s="218" t="str">
        <f>IF(AND('MATRIZ DE RIESGOS '!#REF!="Baja",'MATRIZ DE RIESGOS '!#REF!="Mayor"),CONCATENATE("R2C",'MATRIZ DE RIESGOS '!#REF!),"")</f>
        <v>#ERROR!</v>
      </c>
      <c r="AE37" s="218" t="str">
        <f>IF(AND('MATRIZ DE RIESGOS '!#REF!="Baja",'MATRIZ DE RIESGOS '!#REF!="Mayor"),CONCATENATE("R2C",'MATRIZ DE RIESGOS '!#REF!),"")</f>
        <v>#ERROR!</v>
      </c>
      <c r="AF37" s="218" t="str">
        <f>IF(AND('MATRIZ DE RIESGOS '!#REF!="Baja",'MATRIZ DE RIESGOS '!#REF!="Mayor"),CONCATENATE("R2C",'MATRIZ DE RIESGOS '!#REF!),"")</f>
        <v>#ERROR!</v>
      </c>
      <c r="AG37" s="219" t="str">
        <f>IF(AND('MATRIZ DE RIESGOS '!#REF!="Baja",'MATRIZ DE RIESGOS '!#REF!="Mayor"),CONCATENATE("R2C",'MATRIZ DE RIESGOS '!#REF!),"")</f>
        <v>#ERROR!</v>
      </c>
      <c r="AH37" s="220" t="str">
        <f>IF(AND('MATRIZ DE RIESGOS '!#REF!="Baja",'MATRIZ DE RIESGOS '!#REF!="Catastrófico"),CONCATENATE("R2C",'MATRIZ DE RIESGOS '!#REF!),"")</f>
        <v>#ERROR!</v>
      </c>
      <c r="AI37" s="221" t="str">
        <f>IF(AND('MATRIZ DE RIESGOS '!#REF!="Baja",'MATRIZ DE RIESGOS '!#REF!="Catastrófico"),CONCATENATE("R2C",'MATRIZ DE RIESGOS '!#REF!),"")</f>
        <v>#ERROR!</v>
      </c>
      <c r="AJ37" s="221" t="str">
        <f>IF(AND('MATRIZ DE RIESGOS '!#REF!="Baja",'MATRIZ DE RIESGOS '!#REF!="Catastrófico"),CONCATENATE("R2C",'MATRIZ DE RIESGOS '!#REF!),"")</f>
        <v>#ERROR!</v>
      </c>
      <c r="AK37" s="221" t="str">
        <f>IF(AND('MATRIZ DE RIESGOS '!#REF!="Baja",'MATRIZ DE RIESGOS '!#REF!="Catastrófico"),CONCATENATE("R2C",'MATRIZ DE RIESGOS '!#REF!),"")</f>
        <v>#ERROR!</v>
      </c>
      <c r="AL37" s="221" t="str">
        <f>IF(AND('MATRIZ DE RIESGOS '!#REF!="Baja",'MATRIZ DE RIESGOS '!#REF!="Catastrófico"),CONCATENATE("R2C",'MATRIZ DE RIESGOS '!#REF!),"")</f>
        <v>#ERROR!</v>
      </c>
      <c r="AM37" s="222" t="str">
        <f>IF(AND('MATRIZ DE RIESGOS '!#REF!="Baja",'MATRIZ DE RIESGOS '!#REF!="Catastrófico"),CONCATENATE("R2C",'MATRIZ DE RIESGOS '!#REF!),"")</f>
        <v>#ERROR!</v>
      </c>
      <c r="AN37" s="1"/>
      <c r="AO37" s="21"/>
      <c r="AT37" s="9"/>
      <c r="AU37" s="1"/>
      <c r="AV37" s="1"/>
      <c r="AW37" s="1"/>
      <c r="AX37" s="1"/>
      <c r="AY37" s="1"/>
      <c r="AZ37" s="1"/>
      <c r="BA37" s="1"/>
      <c r="BB37" s="1"/>
      <c r="BC37" s="1"/>
      <c r="BD37" s="1"/>
      <c r="BE37" s="1"/>
      <c r="BF37" s="1"/>
      <c r="BG37" s="1"/>
      <c r="BH37" s="1"/>
      <c r="BI37" s="1"/>
    </row>
    <row r="38" ht="15.0" customHeight="1">
      <c r="A38" s="1"/>
      <c r="B38" s="169"/>
      <c r="D38" s="9"/>
      <c r="E38" s="21"/>
      <c r="J38" s="244" t="str">
        <f>IF(AND('MATRIZ DE RIESGOS '!$Y$15="Baja",'MATRIZ DE RIESGOS '!$AA$15="Leve"),CONCATENATE("R3C",'MATRIZ DE RIESGOS '!$O$15),"")</f>
        <v/>
      </c>
      <c r="K38" s="245" t="str">
        <f>IF(AND('MATRIZ DE RIESGOS '!$Y$16="Baja",'MATRIZ DE RIESGOS '!$AA$16="Leve"),CONCATENATE("R3C",'MATRIZ DE RIESGOS '!$O$16),"")</f>
        <v/>
      </c>
      <c r="L38" s="245" t="str">
        <f>IF(AND('MATRIZ DE RIESGOS '!$Y$17="Baja",'MATRIZ DE RIESGOS '!$AA$17="Leve"),CONCATENATE("R3C",'MATRIZ DE RIESGOS '!$O$17),"")</f>
        <v>R3C3</v>
      </c>
      <c r="M38" s="245" t="str">
        <f>IF(AND('MATRIZ DE RIESGOS '!$Y$18="Baja",'MATRIZ DE RIESGOS '!$AA$18="Leve"),CONCATENATE("R3C",'MATRIZ DE RIESGOS '!$O$18),"")</f>
        <v/>
      </c>
      <c r="N38" s="245" t="str">
        <f>IF(AND('MATRIZ DE RIESGOS '!$Y$19="Baja",'MATRIZ DE RIESGOS '!$AA$19="Leve"),CONCATENATE("R3C",'MATRIZ DE RIESGOS '!$O$19),"")</f>
        <v/>
      </c>
      <c r="O38" s="246" t="str">
        <f>IF(AND('MATRIZ DE RIESGOS '!$Y$20="Baja",'MATRIZ DE RIESGOS '!$AA$20="Leve"),CONCATENATE("R3C",'MATRIZ DE RIESGOS '!$O$20),"")</f>
        <v/>
      </c>
      <c r="P38" s="233" t="str">
        <f>IF(AND('MATRIZ DE RIESGOS '!$Y$15="Baja",'MATRIZ DE RIESGOS '!$AA$15="Menor"),CONCATENATE("R3C",'MATRIZ DE RIESGOS '!$O$15),"")</f>
        <v/>
      </c>
      <c r="Q38" s="234" t="str">
        <f>IF(AND('MATRIZ DE RIESGOS '!$Y$16="Baja",'MATRIZ DE RIESGOS '!$AA$16="Menor"),CONCATENATE("R3C",'MATRIZ DE RIESGOS '!$O$16),"")</f>
        <v/>
      </c>
      <c r="R38" s="234" t="str">
        <f>IF(AND('MATRIZ DE RIESGOS '!$Y$17="Baja",'MATRIZ DE RIESGOS '!$AA$17="Menor"),CONCATENATE("R3C",'MATRIZ DE RIESGOS '!$O$17),"")</f>
        <v/>
      </c>
      <c r="S38" s="234" t="str">
        <f>IF(AND('MATRIZ DE RIESGOS '!$Y$18="Baja",'MATRIZ DE RIESGOS '!$AA$18="Menor"),CONCATENATE("R3C",'MATRIZ DE RIESGOS '!$O$18),"")</f>
        <v/>
      </c>
      <c r="T38" s="234" t="str">
        <f>IF(AND('MATRIZ DE RIESGOS '!$Y$19="Baja",'MATRIZ DE RIESGOS '!$AA$19="Menor"),CONCATENATE("R3C",'MATRIZ DE RIESGOS '!$O$19),"")</f>
        <v/>
      </c>
      <c r="U38" s="235" t="str">
        <f>IF(AND('MATRIZ DE RIESGOS '!$Y$20="Baja",'MATRIZ DE RIESGOS '!$AA$20="Menor"),CONCATENATE("R3C",'MATRIZ DE RIESGOS '!$O$20),"")</f>
        <v/>
      </c>
      <c r="V38" s="233" t="str">
        <f>IF(AND('MATRIZ DE RIESGOS '!$Y$15="Baja",'MATRIZ DE RIESGOS '!$AA$15="Moderado"),CONCATENATE("R3C",'MATRIZ DE RIESGOS '!$O$15),"")</f>
        <v/>
      </c>
      <c r="W38" s="234" t="str">
        <f>IF(AND('MATRIZ DE RIESGOS '!$Y$16="Baja",'MATRIZ DE RIESGOS '!$AA$16="Moderado"),CONCATENATE("R3C",'MATRIZ DE RIESGOS '!$O$16),"")</f>
        <v/>
      </c>
      <c r="X38" s="234" t="str">
        <f>IF(AND('MATRIZ DE RIESGOS '!$Y$17="Baja",'MATRIZ DE RIESGOS '!$AA$17="Moderado"),CONCATENATE("R3C",'MATRIZ DE RIESGOS '!$O$17),"")</f>
        <v/>
      </c>
      <c r="Y38" s="234" t="str">
        <f>IF(AND('MATRIZ DE RIESGOS '!$Y$18="Baja",'MATRIZ DE RIESGOS '!$AA$18="Moderado"),CONCATENATE("R3C",'MATRIZ DE RIESGOS '!$O$18),"")</f>
        <v/>
      </c>
      <c r="Z38" s="234" t="str">
        <f>IF(AND('MATRIZ DE RIESGOS '!$Y$19="Baja",'MATRIZ DE RIESGOS '!$AA$19="Moderado"),CONCATENATE("R3C",'MATRIZ DE RIESGOS '!$O$19),"")</f>
        <v/>
      </c>
      <c r="AA38" s="235" t="str">
        <f>IF(AND('MATRIZ DE RIESGOS '!$Y$20="Baja",'MATRIZ DE RIESGOS '!$AA$20="Moderado"),CONCATENATE("R3C",'MATRIZ DE RIESGOS '!$O$20),"")</f>
        <v/>
      </c>
      <c r="AB38" s="217" t="str">
        <f>IF(AND('MATRIZ DE RIESGOS '!$Y$15="Baja",'MATRIZ DE RIESGOS '!$AA$15="Mayor"),CONCATENATE("R3C",'MATRIZ DE RIESGOS '!$O$15),"")</f>
        <v/>
      </c>
      <c r="AC38" s="218" t="str">
        <f>IF(AND('MATRIZ DE RIESGOS '!$Y$16="Baja",'MATRIZ DE RIESGOS '!$AA$16="Mayor"),CONCATENATE("R3C",'MATRIZ DE RIESGOS '!$O$16),"")</f>
        <v/>
      </c>
      <c r="AD38" s="218" t="str">
        <f>IF(AND('MATRIZ DE RIESGOS '!$Y$17="Baja",'MATRIZ DE RIESGOS '!$AA$17="Mayor"),CONCATENATE("R3C",'MATRIZ DE RIESGOS '!$O$17),"")</f>
        <v/>
      </c>
      <c r="AE38" s="218" t="str">
        <f>IF(AND('MATRIZ DE RIESGOS '!$Y$18="Baja",'MATRIZ DE RIESGOS '!$AA$18="Mayor"),CONCATENATE("R3C",'MATRIZ DE RIESGOS '!$O$18),"")</f>
        <v/>
      </c>
      <c r="AF38" s="218" t="str">
        <f>IF(AND('MATRIZ DE RIESGOS '!$Y$19="Baja",'MATRIZ DE RIESGOS '!$AA$19="Mayor"),CONCATENATE("R3C",'MATRIZ DE RIESGOS '!$O$19),"")</f>
        <v/>
      </c>
      <c r="AG38" s="219" t="str">
        <f>IF(AND('MATRIZ DE RIESGOS '!$Y$20="Baja",'MATRIZ DE RIESGOS '!$AA$20="Mayor"),CONCATENATE("R3C",'MATRIZ DE RIESGOS '!$O$20),"")</f>
        <v/>
      </c>
      <c r="AH38" s="220" t="str">
        <f>IF(AND('MATRIZ DE RIESGOS '!$Y$15="Baja",'MATRIZ DE RIESGOS '!$AA$15="Catastrófico"),CONCATENATE("R3C",'MATRIZ DE RIESGOS '!$O$15),"")</f>
        <v/>
      </c>
      <c r="AI38" s="221" t="str">
        <f>IF(AND('MATRIZ DE RIESGOS '!$Y$16="Baja",'MATRIZ DE RIESGOS '!$AA$16="Catastrófico"),CONCATENATE("R3C",'MATRIZ DE RIESGOS '!$O$16),"")</f>
        <v/>
      </c>
      <c r="AJ38" s="221" t="str">
        <f>IF(AND('MATRIZ DE RIESGOS '!$Y$17="Baja",'MATRIZ DE RIESGOS '!$AA$17="Catastrófico"),CONCATENATE("R3C",'MATRIZ DE RIESGOS '!$O$17),"")</f>
        <v/>
      </c>
      <c r="AK38" s="221" t="str">
        <f>IF(AND('MATRIZ DE RIESGOS '!$Y$18="Baja",'MATRIZ DE RIESGOS '!$AA$18="Catastrófico"),CONCATENATE("R3C",'MATRIZ DE RIESGOS '!$O$18),"")</f>
        <v/>
      </c>
      <c r="AL38" s="221" t="str">
        <f>IF(AND('MATRIZ DE RIESGOS '!$Y$19="Baja",'MATRIZ DE RIESGOS '!$AA$19="Catastrófico"),CONCATENATE("R3C",'MATRIZ DE RIESGOS '!$O$19),"")</f>
        <v/>
      </c>
      <c r="AM38" s="222" t="str">
        <f>IF(AND('MATRIZ DE RIESGOS '!$Y$20="Baja",'MATRIZ DE RIESGOS '!$AA$20="Catastrófico"),CONCATENATE("R3C",'MATRIZ DE RIESGOS '!$O$20),"")</f>
        <v/>
      </c>
      <c r="AN38" s="1"/>
      <c r="AO38" s="21"/>
      <c r="AT38" s="9"/>
      <c r="AU38" s="1"/>
      <c r="AV38" s="1"/>
      <c r="AW38" s="1"/>
      <c r="AX38" s="1"/>
      <c r="AY38" s="1"/>
      <c r="AZ38" s="1"/>
      <c r="BA38" s="1"/>
      <c r="BB38" s="1"/>
      <c r="BC38" s="1"/>
      <c r="BD38" s="1"/>
      <c r="BE38" s="1"/>
      <c r="BF38" s="1"/>
      <c r="BG38" s="1"/>
      <c r="BH38" s="1"/>
      <c r="BI38" s="1"/>
    </row>
    <row r="39" ht="15.0" customHeight="1">
      <c r="A39" s="1"/>
      <c r="B39" s="169"/>
      <c r="D39" s="9"/>
      <c r="E39" s="21"/>
      <c r="J39" s="244" t="str">
        <f>IF(AND('MATRIZ DE RIESGOS '!#REF!="Baja",'MATRIZ DE RIESGOS '!#REF!="Leve"),CONCATENATE("R4C",'MATRIZ DE RIESGOS '!#REF!),"")</f>
        <v>#ERROR!</v>
      </c>
      <c r="K39" s="245" t="str">
        <f>IF(AND('MATRIZ DE RIESGOS '!#REF!="Baja",'MATRIZ DE RIESGOS '!#REF!="Leve"),CONCATENATE("R4C",'MATRIZ DE RIESGOS '!#REF!),"")</f>
        <v>#ERROR!</v>
      </c>
      <c r="L39" s="245" t="str">
        <f>IF(AND('MATRIZ DE RIESGOS '!#REF!="Baja",'MATRIZ DE RIESGOS '!#REF!="Leve"),CONCATENATE("R4C",'MATRIZ DE RIESGOS '!#REF!),"")</f>
        <v>#ERROR!</v>
      </c>
      <c r="M39" s="245" t="str">
        <f>IF(AND('MATRIZ DE RIESGOS '!#REF!="Baja",'MATRIZ DE RIESGOS '!#REF!="Leve"),CONCATENATE("R4C",'MATRIZ DE RIESGOS '!#REF!),"")</f>
        <v>#ERROR!</v>
      </c>
      <c r="N39" s="245" t="str">
        <f>IF(AND('MATRIZ DE RIESGOS '!#REF!="Baja",'MATRIZ DE RIESGOS '!#REF!="Leve"),CONCATENATE("R4C",'MATRIZ DE RIESGOS '!#REF!),"")</f>
        <v>#ERROR!</v>
      </c>
      <c r="O39" s="246" t="str">
        <f>IF(AND('MATRIZ DE RIESGOS '!#REF!="Baja",'MATRIZ DE RIESGOS '!#REF!="Leve"),CONCATENATE("R4C",'MATRIZ DE RIESGOS '!#REF!),"")</f>
        <v>#ERROR!</v>
      </c>
      <c r="P39" s="233" t="str">
        <f>IF(AND('MATRIZ DE RIESGOS '!#REF!="Baja",'MATRIZ DE RIESGOS '!#REF!="Menor"),CONCATENATE("R4C",'MATRIZ DE RIESGOS '!#REF!),"")</f>
        <v>#ERROR!</v>
      </c>
      <c r="Q39" s="234" t="str">
        <f>IF(AND('MATRIZ DE RIESGOS '!#REF!="Baja",'MATRIZ DE RIESGOS '!#REF!="Menor"),CONCATENATE("R4C",'MATRIZ DE RIESGOS '!#REF!),"")</f>
        <v>#ERROR!</v>
      </c>
      <c r="R39" s="234" t="str">
        <f>IF(AND('MATRIZ DE RIESGOS '!#REF!="Baja",'MATRIZ DE RIESGOS '!#REF!="Menor"),CONCATENATE("R4C",'MATRIZ DE RIESGOS '!#REF!),"")</f>
        <v>#ERROR!</v>
      </c>
      <c r="S39" s="234" t="str">
        <f>IF(AND('MATRIZ DE RIESGOS '!#REF!="Baja",'MATRIZ DE RIESGOS '!#REF!="Menor"),CONCATENATE("R4C",'MATRIZ DE RIESGOS '!#REF!),"")</f>
        <v>#ERROR!</v>
      </c>
      <c r="T39" s="234" t="str">
        <f>IF(AND('MATRIZ DE RIESGOS '!#REF!="Baja",'MATRIZ DE RIESGOS '!#REF!="Menor"),CONCATENATE("R4C",'MATRIZ DE RIESGOS '!#REF!),"")</f>
        <v>#ERROR!</v>
      </c>
      <c r="U39" s="235" t="str">
        <f>IF(AND('MATRIZ DE RIESGOS '!#REF!="Baja",'MATRIZ DE RIESGOS '!#REF!="Menor"),CONCATENATE("R4C",'MATRIZ DE RIESGOS '!#REF!),"")</f>
        <v>#ERROR!</v>
      </c>
      <c r="V39" s="233" t="str">
        <f>IF(AND('MATRIZ DE RIESGOS '!#REF!="Baja",'MATRIZ DE RIESGOS '!#REF!="Moderado"),CONCATENATE("R4C",'MATRIZ DE RIESGOS '!#REF!),"")</f>
        <v>#ERROR!</v>
      </c>
      <c r="W39" s="234" t="str">
        <f>IF(AND('MATRIZ DE RIESGOS '!#REF!="Baja",'MATRIZ DE RIESGOS '!#REF!="Moderado"),CONCATENATE("R4C",'MATRIZ DE RIESGOS '!#REF!),"")</f>
        <v>#ERROR!</v>
      </c>
      <c r="X39" s="234" t="str">
        <f>IF(AND('MATRIZ DE RIESGOS '!#REF!="Baja",'MATRIZ DE RIESGOS '!#REF!="Moderado"),CONCATENATE("R4C",'MATRIZ DE RIESGOS '!#REF!),"")</f>
        <v>#ERROR!</v>
      </c>
      <c r="Y39" s="234" t="str">
        <f>IF(AND('MATRIZ DE RIESGOS '!#REF!="Baja",'MATRIZ DE RIESGOS '!#REF!="Moderado"),CONCATENATE("R4C",'MATRIZ DE RIESGOS '!#REF!),"")</f>
        <v>#ERROR!</v>
      </c>
      <c r="Z39" s="234" t="str">
        <f>IF(AND('MATRIZ DE RIESGOS '!#REF!="Baja",'MATRIZ DE RIESGOS '!#REF!="Moderado"),CONCATENATE("R4C",'MATRIZ DE RIESGOS '!#REF!),"")</f>
        <v>#ERROR!</v>
      </c>
      <c r="AA39" s="235" t="str">
        <f>IF(AND('MATRIZ DE RIESGOS '!#REF!="Baja",'MATRIZ DE RIESGOS '!#REF!="Moderado"),CONCATENATE("R4C",'MATRIZ DE RIESGOS '!#REF!),"")</f>
        <v>#ERROR!</v>
      </c>
      <c r="AB39" s="217" t="str">
        <f>IF(AND('MATRIZ DE RIESGOS '!#REF!="Baja",'MATRIZ DE RIESGOS '!#REF!="Mayor"),CONCATENATE("R4C",'MATRIZ DE RIESGOS '!#REF!),"")</f>
        <v>#ERROR!</v>
      </c>
      <c r="AC39" s="218" t="str">
        <f>IF(AND('MATRIZ DE RIESGOS '!#REF!="Baja",'MATRIZ DE RIESGOS '!#REF!="Mayor"),CONCATENATE("R4C",'MATRIZ DE RIESGOS '!#REF!),"")</f>
        <v>#ERROR!</v>
      </c>
      <c r="AD39" s="218" t="str">
        <f>IF(AND('MATRIZ DE RIESGOS '!#REF!="Baja",'MATRIZ DE RIESGOS '!#REF!="Mayor"),CONCATENATE("R4C",'MATRIZ DE RIESGOS '!#REF!),"")</f>
        <v>#ERROR!</v>
      </c>
      <c r="AE39" s="218" t="str">
        <f>IF(AND('MATRIZ DE RIESGOS '!#REF!="Baja",'MATRIZ DE RIESGOS '!#REF!="Mayor"),CONCATENATE("R4C",'MATRIZ DE RIESGOS '!#REF!),"")</f>
        <v>#ERROR!</v>
      </c>
      <c r="AF39" s="218" t="str">
        <f>IF(AND('MATRIZ DE RIESGOS '!#REF!="Baja",'MATRIZ DE RIESGOS '!#REF!="Mayor"),CONCATENATE("R4C",'MATRIZ DE RIESGOS '!#REF!),"")</f>
        <v>#ERROR!</v>
      </c>
      <c r="AG39" s="219" t="str">
        <f>IF(AND('MATRIZ DE RIESGOS '!#REF!="Baja",'MATRIZ DE RIESGOS '!#REF!="Mayor"),CONCATENATE("R4C",'MATRIZ DE RIESGOS '!#REF!),"")</f>
        <v>#ERROR!</v>
      </c>
      <c r="AH39" s="220" t="str">
        <f>IF(AND('MATRIZ DE RIESGOS '!#REF!="Baja",'MATRIZ DE RIESGOS '!#REF!="Catastrófico"),CONCATENATE("R4C",'MATRIZ DE RIESGOS '!#REF!),"")</f>
        <v>#ERROR!</v>
      </c>
      <c r="AI39" s="221" t="str">
        <f>IF(AND('MATRIZ DE RIESGOS '!#REF!="Baja",'MATRIZ DE RIESGOS '!#REF!="Catastrófico"),CONCATENATE("R4C",'MATRIZ DE RIESGOS '!#REF!),"")</f>
        <v>#ERROR!</v>
      </c>
      <c r="AJ39" s="221" t="str">
        <f>IF(AND('MATRIZ DE RIESGOS '!#REF!="Baja",'MATRIZ DE RIESGOS '!#REF!="Catastrófico"),CONCATENATE("R4C",'MATRIZ DE RIESGOS '!#REF!),"")</f>
        <v>#ERROR!</v>
      </c>
      <c r="AK39" s="221" t="str">
        <f>IF(AND('MATRIZ DE RIESGOS '!#REF!="Baja",'MATRIZ DE RIESGOS '!#REF!="Catastrófico"),CONCATENATE("R4C",'MATRIZ DE RIESGOS '!#REF!),"")</f>
        <v>#ERROR!</v>
      </c>
      <c r="AL39" s="221" t="str">
        <f>IF(AND('MATRIZ DE RIESGOS '!#REF!="Baja",'MATRIZ DE RIESGOS '!#REF!="Catastrófico"),CONCATENATE("R4C",'MATRIZ DE RIESGOS '!#REF!),"")</f>
        <v>#ERROR!</v>
      </c>
      <c r="AM39" s="222" t="str">
        <f>IF(AND('MATRIZ DE RIESGOS '!#REF!="Baja",'MATRIZ DE RIESGOS '!#REF!="Catastrófico"),CONCATENATE("R4C",'MATRIZ DE RIESGOS '!#REF!),"")</f>
        <v>#ERROR!</v>
      </c>
      <c r="AN39" s="1"/>
      <c r="AO39" s="21"/>
      <c r="AT39" s="9"/>
      <c r="AU39" s="1"/>
      <c r="AV39" s="1"/>
      <c r="AW39" s="1"/>
      <c r="AX39" s="1"/>
      <c r="AY39" s="1"/>
      <c r="AZ39" s="1"/>
      <c r="BA39" s="1"/>
      <c r="BB39" s="1"/>
      <c r="BC39" s="1"/>
      <c r="BD39" s="1"/>
      <c r="BE39" s="1"/>
      <c r="BF39" s="1"/>
      <c r="BG39" s="1"/>
      <c r="BH39" s="1"/>
      <c r="BI39" s="1"/>
    </row>
    <row r="40" ht="15.0" customHeight="1">
      <c r="A40" s="1"/>
      <c r="B40" s="169"/>
      <c r="D40" s="9"/>
      <c r="E40" s="21"/>
      <c r="J40" s="244" t="str">
        <f>IF(AND('MATRIZ DE RIESGOS '!#REF!="Baja",'MATRIZ DE RIESGOS '!#REF!="Leve"),CONCATENATE("R5C",'MATRIZ DE RIESGOS '!#REF!),"")</f>
        <v>#ERROR!</v>
      </c>
      <c r="K40" s="245" t="str">
        <f>IF(AND('MATRIZ DE RIESGOS '!#REF!="Baja",'MATRIZ DE RIESGOS '!#REF!="Leve"),CONCATENATE("R5C",'MATRIZ DE RIESGOS '!#REF!),"")</f>
        <v>#ERROR!</v>
      </c>
      <c r="L40" s="245" t="str">
        <f>IF(AND('MATRIZ DE RIESGOS '!#REF!="Baja",'MATRIZ DE RIESGOS '!#REF!="Leve"),CONCATENATE("R5C",'MATRIZ DE RIESGOS '!#REF!),"")</f>
        <v>#ERROR!</v>
      </c>
      <c r="M40" s="245" t="str">
        <f>IF(AND('MATRIZ DE RIESGOS '!#REF!="Baja",'MATRIZ DE RIESGOS '!#REF!="Leve"),CONCATENATE("R5C",'MATRIZ DE RIESGOS '!#REF!),"")</f>
        <v>#ERROR!</v>
      </c>
      <c r="N40" s="245" t="str">
        <f>IF(AND('MATRIZ DE RIESGOS '!#REF!="Baja",'MATRIZ DE RIESGOS '!#REF!="Leve"),CONCATENATE("R5C",'MATRIZ DE RIESGOS '!#REF!),"")</f>
        <v>#ERROR!</v>
      </c>
      <c r="O40" s="246" t="str">
        <f>IF(AND('MATRIZ DE RIESGOS '!#REF!="Baja",'MATRIZ DE RIESGOS '!#REF!="Leve"),CONCATENATE("R5C",'MATRIZ DE RIESGOS '!#REF!),"")</f>
        <v>#ERROR!</v>
      </c>
      <c r="P40" s="233" t="str">
        <f>IF(AND('MATRIZ DE RIESGOS '!#REF!="Baja",'MATRIZ DE RIESGOS '!#REF!="Menor"),CONCATENATE("R5C",'MATRIZ DE RIESGOS '!#REF!),"")</f>
        <v>#ERROR!</v>
      </c>
      <c r="Q40" s="234" t="str">
        <f>IF(AND('MATRIZ DE RIESGOS '!#REF!="Baja",'MATRIZ DE RIESGOS '!#REF!="Menor"),CONCATENATE("R5C",'MATRIZ DE RIESGOS '!#REF!),"")</f>
        <v>#ERROR!</v>
      </c>
      <c r="R40" s="234" t="str">
        <f>IF(AND('MATRIZ DE RIESGOS '!#REF!="Baja",'MATRIZ DE RIESGOS '!#REF!="Menor"),CONCATENATE("R5C",'MATRIZ DE RIESGOS '!#REF!),"")</f>
        <v>#ERROR!</v>
      </c>
      <c r="S40" s="234" t="str">
        <f>IF(AND('MATRIZ DE RIESGOS '!#REF!="Baja",'MATRIZ DE RIESGOS '!#REF!="Menor"),CONCATENATE("R5C",'MATRIZ DE RIESGOS '!#REF!),"")</f>
        <v>#ERROR!</v>
      </c>
      <c r="T40" s="234" t="str">
        <f>IF(AND('MATRIZ DE RIESGOS '!#REF!="Baja",'MATRIZ DE RIESGOS '!#REF!="Menor"),CONCATENATE("R5C",'MATRIZ DE RIESGOS '!#REF!),"")</f>
        <v>#ERROR!</v>
      </c>
      <c r="U40" s="235" t="str">
        <f>IF(AND('MATRIZ DE RIESGOS '!#REF!="Baja",'MATRIZ DE RIESGOS '!#REF!="Menor"),CONCATENATE("R5C",'MATRIZ DE RIESGOS '!#REF!),"")</f>
        <v>#ERROR!</v>
      </c>
      <c r="V40" s="233" t="str">
        <f>IF(AND('MATRIZ DE RIESGOS '!#REF!="Baja",'MATRIZ DE RIESGOS '!#REF!="Moderado"),CONCATENATE("R5C",'MATRIZ DE RIESGOS '!#REF!),"")</f>
        <v>#ERROR!</v>
      </c>
      <c r="W40" s="234" t="str">
        <f>IF(AND('MATRIZ DE RIESGOS '!#REF!="Baja",'MATRIZ DE RIESGOS '!#REF!="Moderado"),CONCATENATE("R5C",'MATRIZ DE RIESGOS '!#REF!),"")</f>
        <v>#ERROR!</v>
      </c>
      <c r="X40" s="234" t="str">
        <f>IF(AND('MATRIZ DE RIESGOS '!#REF!="Baja",'MATRIZ DE RIESGOS '!#REF!="Moderado"),CONCATENATE("R5C",'MATRIZ DE RIESGOS '!#REF!),"")</f>
        <v>#ERROR!</v>
      </c>
      <c r="Y40" s="234" t="str">
        <f>IF(AND('MATRIZ DE RIESGOS '!#REF!="Baja",'MATRIZ DE RIESGOS '!#REF!="Moderado"),CONCATENATE("R5C",'MATRIZ DE RIESGOS '!#REF!),"")</f>
        <v>#ERROR!</v>
      </c>
      <c r="Z40" s="234" t="str">
        <f>IF(AND('MATRIZ DE RIESGOS '!#REF!="Baja",'MATRIZ DE RIESGOS '!#REF!="Moderado"),CONCATENATE("R5C",'MATRIZ DE RIESGOS '!#REF!),"")</f>
        <v>#ERROR!</v>
      </c>
      <c r="AA40" s="235" t="str">
        <f>IF(AND('MATRIZ DE RIESGOS '!#REF!="Baja",'MATRIZ DE RIESGOS '!#REF!="Moderado"),CONCATENATE("R5C",'MATRIZ DE RIESGOS '!#REF!),"")</f>
        <v>#ERROR!</v>
      </c>
      <c r="AB40" s="217" t="str">
        <f>IF(AND('MATRIZ DE RIESGOS '!#REF!="Baja",'MATRIZ DE RIESGOS '!#REF!="Mayor"),CONCATENATE("R5C",'MATRIZ DE RIESGOS '!#REF!),"")</f>
        <v>#ERROR!</v>
      </c>
      <c r="AC40" s="218" t="str">
        <f>IF(AND('MATRIZ DE RIESGOS '!#REF!="Baja",'MATRIZ DE RIESGOS '!#REF!="Mayor"),CONCATENATE("R5C",'MATRIZ DE RIESGOS '!#REF!),"")</f>
        <v>#ERROR!</v>
      </c>
      <c r="AD40" s="218" t="str">
        <f>IF(AND('MATRIZ DE RIESGOS '!#REF!="Baja",'MATRIZ DE RIESGOS '!#REF!="Mayor"),CONCATENATE("R5C",'MATRIZ DE RIESGOS '!#REF!),"")</f>
        <v>#ERROR!</v>
      </c>
      <c r="AE40" s="218" t="str">
        <f>IF(AND('MATRIZ DE RIESGOS '!#REF!="Baja",'MATRIZ DE RIESGOS '!#REF!="Mayor"),CONCATENATE("R5C",'MATRIZ DE RIESGOS '!#REF!),"")</f>
        <v>#ERROR!</v>
      </c>
      <c r="AF40" s="218" t="str">
        <f>IF(AND('MATRIZ DE RIESGOS '!#REF!="Baja",'MATRIZ DE RIESGOS '!#REF!="Mayor"),CONCATENATE("R5C",'MATRIZ DE RIESGOS '!#REF!),"")</f>
        <v>#ERROR!</v>
      </c>
      <c r="AG40" s="219" t="str">
        <f>IF(AND('MATRIZ DE RIESGOS '!#REF!="Baja",'MATRIZ DE RIESGOS '!#REF!="Mayor"),CONCATENATE("R5C",'MATRIZ DE RIESGOS '!#REF!),"")</f>
        <v>#ERROR!</v>
      </c>
      <c r="AH40" s="220" t="str">
        <f>IF(AND('MATRIZ DE RIESGOS '!#REF!="Baja",'MATRIZ DE RIESGOS '!#REF!="Catastrófico"),CONCATENATE("R5C",'MATRIZ DE RIESGOS '!#REF!),"")</f>
        <v>#ERROR!</v>
      </c>
      <c r="AI40" s="221" t="str">
        <f>IF(AND('MATRIZ DE RIESGOS '!#REF!="Baja",'MATRIZ DE RIESGOS '!#REF!="Catastrófico"),CONCATENATE("R5C",'MATRIZ DE RIESGOS '!#REF!),"")</f>
        <v>#ERROR!</v>
      </c>
      <c r="AJ40" s="221" t="str">
        <f>IF(AND('MATRIZ DE RIESGOS '!#REF!="Baja",'MATRIZ DE RIESGOS '!#REF!="Catastrófico"),CONCATENATE("R5C",'MATRIZ DE RIESGOS '!#REF!),"")</f>
        <v>#ERROR!</v>
      </c>
      <c r="AK40" s="221" t="str">
        <f>IF(AND('MATRIZ DE RIESGOS '!#REF!="Baja",'MATRIZ DE RIESGOS '!#REF!="Catastrófico"),CONCATENATE("R5C",'MATRIZ DE RIESGOS '!#REF!),"")</f>
        <v>#ERROR!</v>
      </c>
      <c r="AL40" s="221" t="str">
        <f>IF(AND('MATRIZ DE RIESGOS '!#REF!="Baja",'MATRIZ DE RIESGOS '!#REF!="Catastrófico"),CONCATENATE("R5C",'MATRIZ DE RIESGOS '!#REF!),"")</f>
        <v>#ERROR!</v>
      </c>
      <c r="AM40" s="222" t="str">
        <f>IF(AND('MATRIZ DE RIESGOS '!#REF!="Baja",'MATRIZ DE RIESGOS '!#REF!="Catastrófico"),CONCATENATE("R5C",'MATRIZ DE RIESGOS '!#REF!),"")</f>
        <v>#ERROR!</v>
      </c>
      <c r="AN40" s="1"/>
      <c r="AO40" s="21"/>
      <c r="AT40" s="9"/>
      <c r="AU40" s="1"/>
      <c r="AV40" s="1"/>
      <c r="AW40" s="1"/>
      <c r="AX40" s="1"/>
      <c r="AY40" s="1"/>
      <c r="AZ40" s="1"/>
      <c r="BA40" s="1"/>
      <c r="BB40" s="1"/>
      <c r="BC40" s="1"/>
      <c r="BD40" s="1"/>
      <c r="BE40" s="1"/>
      <c r="BF40" s="1"/>
      <c r="BG40" s="1"/>
      <c r="BH40" s="1"/>
      <c r="BI40" s="1"/>
    </row>
    <row r="41" ht="15.0" customHeight="1">
      <c r="A41" s="1"/>
      <c r="B41" s="169"/>
      <c r="D41" s="9"/>
      <c r="E41" s="21"/>
      <c r="J41" s="244" t="str">
        <f>IF(AND('MATRIZ DE RIESGOS '!#REF!="Baja",'MATRIZ DE RIESGOS '!#REF!="Leve"),CONCATENATE("R6C",'MATRIZ DE RIESGOS '!#REF!),"")</f>
        <v>#ERROR!</v>
      </c>
      <c r="K41" s="245" t="str">
        <f>IF(AND('MATRIZ DE RIESGOS '!#REF!="Baja",'MATRIZ DE RIESGOS '!#REF!="Leve"),CONCATENATE("R6C",'MATRIZ DE RIESGOS '!#REF!),"")</f>
        <v>#ERROR!</v>
      </c>
      <c r="L41" s="245" t="str">
        <f>IF(AND('MATRIZ DE RIESGOS '!#REF!="Baja",'MATRIZ DE RIESGOS '!#REF!="Leve"),CONCATENATE("R6C",'MATRIZ DE RIESGOS '!#REF!),"")</f>
        <v>#ERROR!</v>
      </c>
      <c r="M41" s="245" t="str">
        <f>IF(AND('MATRIZ DE RIESGOS '!#REF!="Baja",'MATRIZ DE RIESGOS '!#REF!="Leve"),CONCATENATE("R6C",'MATRIZ DE RIESGOS '!#REF!),"")</f>
        <v>#ERROR!</v>
      </c>
      <c r="N41" s="245" t="str">
        <f>IF(AND('MATRIZ DE RIESGOS '!#REF!="Baja",'MATRIZ DE RIESGOS '!#REF!="Leve"),CONCATENATE("R6C",'MATRIZ DE RIESGOS '!#REF!),"")</f>
        <v>#ERROR!</v>
      </c>
      <c r="O41" s="246" t="str">
        <f>IF(AND('MATRIZ DE RIESGOS '!#REF!="Baja",'MATRIZ DE RIESGOS '!#REF!="Leve"),CONCATENATE("R6C",'MATRIZ DE RIESGOS '!#REF!),"")</f>
        <v>#ERROR!</v>
      </c>
      <c r="P41" s="233" t="str">
        <f>IF(AND('MATRIZ DE RIESGOS '!#REF!="Baja",'MATRIZ DE RIESGOS '!#REF!="Menor"),CONCATENATE("R6C",'MATRIZ DE RIESGOS '!#REF!),"")</f>
        <v>#ERROR!</v>
      </c>
      <c r="Q41" s="234" t="str">
        <f>IF(AND('MATRIZ DE RIESGOS '!#REF!="Baja",'MATRIZ DE RIESGOS '!#REF!="Menor"),CONCATENATE("R6C",'MATRIZ DE RIESGOS '!#REF!),"")</f>
        <v>#ERROR!</v>
      </c>
      <c r="R41" s="234" t="str">
        <f>IF(AND('MATRIZ DE RIESGOS '!#REF!="Baja",'MATRIZ DE RIESGOS '!#REF!="Menor"),CONCATENATE("R6C",'MATRIZ DE RIESGOS '!#REF!),"")</f>
        <v>#ERROR!</v>
      </c>
      <c r="S41" s="234" t="str">
        <f>IF(AND('MATRIZ DE RIESGOS '!#REF!="Baja",'MATRIZ DE RIESGOS '!#REF!="Menor"),CONCATENATE("R6C",'MATRIZ DE RIESGOS '!#REF!),"")</f>
        <v>#ERROR!</v>
      </c>
      <c r="T41" s="234" t="str">
        <f>IF(AND('MATRIZ DE RIESGOS '!#REF!="Baja",'MATRIZ DE RIESGOS '!#REF!="Menor"),CONCATENATE("R6C",'MATRIZ DE RIESGOS '!#REF!),"")</f>
        <v>#ERROR!</v>
      </c>
      <c r="U41" s="235" t="str">
        <f>IF(AND('MATRIZ DE RIESGOS '!#REF!="Baja",'MATRIZ DE RIESGOS '!#REF!="Menor"),CONCATENATE("R6C",'MATRIZ DE RIESGOS '!#REF!),"")</f>
        <v>#ERROR!</v>
      </c>
      <c r="V41" s="233" t="str">
        <f>IF(AND('MATRIZ DE RIESGOS '!#REF!="Baja",'MATRIZ DE RIESGOS '!#REF!="Moderado"),CONCATENATE("R6C",'MATRIZ DE RIESGOS '!#REF!),"")</f>
        <v>#ERROR!</v>
      </c>
      <c r="W41" s="234" t="str">
        <f>IF(AND('MATRIZ DE RIESGOS '!#REF!="Baja",'MATRIZ DE RIESGOS '!#REF!="Moderado"),CONCATENATE("R6C",'MATRIZ DE RIESGOS '!#REF!),"")</f>
        <v>#ERROR!</v>
      </c>
      <c r="X41" s="234" t="str">
        <f>IF(AND('MATRIZ DE RIESGOS '!#REF!="Baja",'MATRIZ DE RIESGOS '!#REF!="Moderado"),CONCATENATE("R6C",'MATRIZ DE RIESGOS '!#REF!),"")</f>
        <v>#ERROR!</v>
      </c>
      <c r="Y41" s="234" t="str">
        <f>IF(AND('MATRIZ DE RIESGOS '!#REF!="Baja",'MATRIZ DE RIESGOS '!#REF!="Moderado"),CONCATENATE("R6C",'MATRIZ DE RIESGOS '!#REF!),"")</f>
        <v>#ERROR!</v>
      </c>
      <c r="Z41" s="234" t="str">
        <f>IF(AND('MATRIZ DE RIESGOS '!#REF!="Baja",'MATRIZ DE RIESGOS '!#REF!="Moderado"),CONCATENATE("R6C",'MATRIZ DE RIESGOS '!#REF!),"")</f>
        <v>#ERROR!</v>
      </c>
      <c r="AA41" s="235" t="str">
        <f>IF(AND('MATRIZ DE RIESGOS '!#REF!="Baja",'MATRIZ DE RIESGOS '!#REF!="Moderado"),CONCATENATE("R6C",'MATRIZ DE RIESGOS '!#REF!),"")</f>
        <v>#ERROR!</v>
      </c>
      <c r="AB41" s="217" t="str">
        <f>IF(AND('MATRIZ DE RIESGOS '!#REF!="Baja",'MATRIZ DE RIESGOS '!#REF!="Mayor"),CONCATENATE("R6C",'MATRIZ DE RIESGOS '!#REF!),"")</f>
        <v>#ERROR!</v>
      </c>
      <c r="AC41" s="218" t="str">
        <f>IF(AND('MATRIZ DE RIESGOS '!#REF!="Baja",'MATRIZ DE RIESGOS '!#REF!="Mayor"),CONCATENATE("R6C",'MATRIZ DE RIESGOS '!#REF!),"")</f>
        <v>#ERROR!</v>
      </c>
      <c r="AD41" s="218" t="str">
        <f>IF(AND('MATRIZ DE RIESGOS '!#REF!="Baja",'MATRIZ DE RIESGOS '!#REF!="Mayor"),CONCATENATE("R6C",'MATRIZ DE RIESGOS '!#REF!),"")</f>
        <v>#ERROR!</v>
      </c>
      <c r="AE41" s="218" t="str">
        <f>IF(AND('MATRIZ DE RIESGOS '!#REF!="Baja",'MATRIZ DE RIESGOS '!#REF!="Mayor"),CONCATENATE("R6C",'MATRIZ DE RIESGOS '!#REF!),"")</f>
        <v>#ERROR!</v>
      </c>
      <c r="AF41" s="218" t="str">
        <f>IF(AND('MATRIZ DE RIESGOS '!#REF!="Baja",'MATRIZ DE RIESGOS '!#REF!="Mayor"),CONCATENATE("R6C",'MATRIZ DE RIESGOS '!#REF!),"")</f>
        <v>#ERROR!</v>
      </c>
      <c r="AG41" s="219" t="str">
        <f>IF(AND('MATRIZ DE RIESGOS '!#REF!="Baja",'MATRIZ DE RIESGOS '!#REF!="Mayor"),CONCATENATE("R6C",'MATRIZ DE RIESGOS '!#REF!),"")</f>
        <v>#ERROR!</v>
      </c>
      <c r="AH41" s="220" t="str">
        <f>IF(AND('MATRIZ DE RIESGOS '!#REF!="Baja",'MATRIZ DE RIESGOS '!#REF!="Catastrófico"),CONCATENATE("R6C",'MATRIZ DE RIESGOS '!#REF!),"")</f>
        <v>#ERROR!</v>
      </c>
      <c r="AI41" s="221" t="str">
        <f>IF(AND('MATRIZ DE RIESGOS '!#REF!="Baja",'MATRIZ DE RIESGOS '!#REF!="Catastrófico"),CONCATENATE("R6C",'MATRIZ DE RIESGOS '!#REF!),"")</f>
        <v>#ERROR!</v>
      </c>
      <c r="AJ41" s="221" t="str">
        <f>IF(AND('MATRIZ DE RIESGOS '!#REF!="Baja",'MATRIZ DE RIESGOS '!#REF!="Catastrófico"),CONCATENATE("R6C",'MATRIZ DE RIESGOS '!#REF!),"")</f>
        <v>#ERROR!</v>
      </c>
      <c r="AK41" s="221" t="str">
        <f>IF(AND('MATRIZ DE RIESGOS '!#REF!="Baja",'MATRIZ DE RIESGOS '!#REF!="Catastrófico"),CONCATENATE("R6C",'MATRIZ DE RIESGOS '!#REF!),"")</f>
        <v>#ERROR!</v>
      </c>
      <c r="AL41" s="221" t="str">
        <f>IF(AND('MATRIZ DE RIESGOS '!#REF!="Baja",'MATRIZ DE RIESGOS '!#REF!="Catastrófico"),CONCATENATE("R6C",'MATRIZ DE RIESGOS '!#REF!),"")</f>
        <v>#ERROR!</v>
      </c>
      <c r="AM41" s="222" t="str">
        <f>IF(AND('MATRIZ DE RIESGOS '!#REF!="Baja",'MATRIZ DE RIESGOS '!#REF!="Catastrófico"),CONCATENATE("R6C",'MATRIZ DE RIESGOS '!#REF!),"")</f>
        <v>#ERROR!</v>
      </c>
      <c r="AN41" s="1"/>
      <c r="AO41" s="21"/>
      <c r="AT41" s="9"/>
      <c r="AU41" s="1"/>
      <c r="AV41" s="1"/>
      <c r="AW41" s="1"/>
      <c r="AX41" s="1"/>
      <c r="AY41" s="1"/>
      <c r="AZ41" s="1"/>
      <c r="BA41" s="1"/>
      <c r="BB41" s="1"/>
      <c r="BC41" s="1"/>
      <c r="BD41" s="1"/>
      <c r="BE41" s="1"/>
      <c r="BF41" s="1"/>
      <c r="BG41" s="1"/>
      <c r="BH41" s="1"/>
      <c r="BI41" s="1"/>
    </row>
    <row r="42" ht="15.0" customHeight="1">
      <c r="A42" s="1"/>
      <c r="B42" s="169"/>
      <c r="D42" s="9"/>
      <c r="E42" s="21"/>
      <c r="J42" s="244" t="str">
        <f>IF(AND('MATRIZ DE RIESGOS '!#REF!="Baja",'MATRIZ DE RIESGOS '!#REF!="Leve"),CONCATENATE("R7C",'MATRIZ DE RIESGOS '!#REF!),"")</f>
        <v>#ERROR!</v>
      </c>
      <c r="K42" s="245" t="str">
        <f>IF(AND('MATRIZ DE RIESGOS '!#REF!="Baja",'MATRIZ DE RIESGOS '!#REF!="Leve"),CONCATENATE("R7C",'MATRIZ DE RIESGOS '!#REF!),"")</f>
        <v>#ERROR!</v>
      </c>
      <c r="L42" s="245" t="str">
        <f>IF(AND('MATRIZ DE RIESGOS '!#REF!="Baja",'MATRIZ DE RIESGOS '!#REF!="Leve"),CONCATENATE("R7C",'MATRIZ DE RIESGOS '!#REF!),"")</f>
        <v>#ERROR!</v>
      </c>
      <c r="M42" s="245" t="str">
        <f>IF(AND('MATRIZ DE RIESGOS '!#REF!="Baja",'MATRIZ DE RIESGOS '!#REF!="Leve"),CONCATENATE("R7C",'MATRIZ DE RIESGOS '!#REF!),"")</f>
        <v>#ERROR!</v>
      </c>
      <c r="N42" s="245" t="str">
        <f>IF(AND('MATRIZ DE RIESGOS '!#REF!="Baja",'MATRIZ DE RIESGOS '!#REF!="Leve"),CONCATENATE("R7C",'MATRIZ DE RIESGOS '!#REF!),"")</f>
        <v>#ERROR!</v>
      </c>
      <c r="O42" s="246" t="str">
        <f>IF(AND('MATRIZ DE RIESGOS '!#REF!="Baja",'MATRIZ DE RIESGOS '!#REF!="Leve"),CONCATENATE("R7C",'MATRIZ DE RIESGOS '!#REF!),"")</f>
        <v>#ERROR!</v>
      </c>
      <c r="P42" s="233" t="str">
        <f>IF(AND('MATRIZ DE RIESGOS '!#REF!="Baja",'MATRIZ DE RIESGOS '!#REF!="Menor"),CONCATENATE("R7C",'MATRIZ DE RIESGOS '!#REF!),"")</f>
        <v>#ERROR!</v>
      </c>
      <c r="Q42" s="234" t="str">
        <f>IF(AND('MATRIZ DE RIESGOS '!#REF!="Baja",'MATRIZ DE RIESGOS '!#REF!="Menor"),CONCATENATE("R7C",'MATRIZ DE RIESGOS '!#REF!),"")</f>
        <v>#ERROR!</v>
      </c>
      <c r="R42" s="234" t="str">
        <f>IF(AND('MATRIZ DE RIESGOS '!#REF!="Baja",'MATRIZ DE RIESGOS '!#REF!="Menor"),CONCATENATE("R7C",'MATRIZ DE RIESGOS '!#REF!),"")</f>
        <v>#ERROR!</v>
      </c>
      <c r="S42" s="234" t="str">
        <f>IF(AND('MATRIZ DE RIESGOS '!#REF!="Baja",'MATRIZ DE RIESGOS '!#REF!="Menor"),CONCATENATE("R7C",'MATRIZ DE RIESGOS '!#REF!),"")</f>
        <v>#ERROR!</v>
      </c>
      <c r="T42" s="234" t="str">
        <f>IF(AND('MATRIZ DE RIESGOS '!#REF!="Baja",'MATRIZ DE RIESGOS '!#REF!="Menor"),CONCATENATE("R7C",'MATRIZ DE RIESGOS '!#REF!),"")</f>
        <v>#ERROR!</v>
      </c>
      <c r="U42" s="235" t="str">
        <f>IF(AND('MATRIZ DE RIESGOS '!#REF!="Baja",'MATRIZ DE RIESGOS '!#REF!="Menor"),CONCATENATE("R7C",'MATRIZ DE RIESGOS '!#REF!),"")</f>
        <v>#ERROR!</v>
      </c>
      <c r="V42" s="233" t="str">
        <f>IF(AND('MATRIZ DE RIESGOS '!#REF!="Baja",'MATRIZ DE RIESGOS '!#REF!="Moderado"),CONCATENATE("R7C",'MATRIZ DE RIESGOS '!#REF!),"")</f>
        <v>#ERROR!</v>
      </c>
      <c r="W42" s="234" t="str">
        <f>IF(AND('MATRIZ DE RIESGOS '!#REF!="Baja",'MATRIZ DE RIESGOS '!#REF!="Moderado"),CONCATENATE("R7C",'MATRIZ DE RIESGOS '!#REF!),"")</f>
        <v>#ERROR!</v>
      </c>
      <c r="X42" s="234" t="str">
        <f>IF(AND('MATRIZ DE RIESGOS '!#REF!="Baja",'MATRIZ DE RIESGOS '!#REF!="Moderado"),CONCATENATE("R7C",'MATRIZ DE RIESGOS '!#REF!),"")</f>
        <v>#ERROR!</v>
      </c>
      <c r="Y42" s="234" t="str">
        <f>IF(AND('MATRIZ DE RIESGOS '!#REF!="Baja",'MATRIZ DE RIESGOS '!#REF!="Moderado"),CONCATENATE("R7C",'MATRIZ DE RIESGOS '!#REF!),"")</f>
        <v>#ERROR!</v>
      </c>
      <c r="Z42" s="234" t="str">
        <f>IF(AND('MATRIZ DE RIESGOS '!#REF!="Baja",'MATRIZ DE RIESGOS '!#REF!="Moderado"),CONCATENATE("R7C",'MATRIZ DE RIESGOS '!#REF!),"")</f>
        <v>#ERROR!</v>
      </c>
      <c r="AA42" s="235" t="str">
        <f>IF(AND('MATRIZ DE RIESGOS '!#REF!="Baja",'MATRIZ DE RIESGOS '!#REF!="Moderado"),CONCATENATE("R7C",'MATRIZ DE RIESGOS '!#REF!),"")</f>
        <v>#ERROR!</v>
      </c>
      <c r="AB42" s="217" t="str">
        <f>IF(AND('MATRIZ DE RIESGOS '!#REF!="Baja",'MATRIZ DE RIESGOS '!#REF!="Mayor"),CONCATENATE("R7C",'MATRIZ DE RIESGOS '!#REF!),"")</f>
        <v>#ERROR!</v>
      </c>
      <c r="AC42" s="218" t="str">
        <f>IF(AND('MATRIZ DE RIESGOS '!#REF!="Baja",'MATRIZ DE RIESGOS '!#REF!="Mayor"),CONCATENATE("R7C",'MATRIZ DE RIESGOS '!#REF!),"")</f>
        <v>#ERROR!</v>
      </c>
      <c r="AD42" s="218" t="str">
        <f>IF(AND('MATRIZ DE RIESGOS '!#REF!="Baja",'MATRIZ DE RIESGOS '!#REF!="Mayor"),CONCATENATE("R7C",'MATRIZ DE RIESGOS '!#REF!),"")</f>
        <v>#ERROR!</v>
      </c>
      <c r="AE42" s="218" t="str">
        <f>IF(AND('MATRIZ DE RIESGOS '!#REF!="Baja",'MATRIZ DE RIESGOS '!#REF!="Mayor"),CONCATENATE("R7C",'MATRIZ DE RIESGOS '!#REF!),"")</f>
        <v>#ERROR!</v>
      </c>
      <c r="AF42" s="218" t="str">
        <f>IF(AND('MATRIZ DE RIESGOS '!#REF!="Baja",'MATRIZ DE RIESGOS '!#REF!="Mayor"),CONCATENATE("R7C",'MATRIZ DE RIESGOS '!#REF!),"")</f>
        <v>#ERROR!</v>
      </c>
      <c r="AG42" s="219" t="str">
        <f>IF(AND('MATRIZ DE RIESGOS '!#REF!="Baja",'MATRIZ DE RIESGOS '!#REF!="Mayor"),CONCATENATE("R7C",'MATRIZ DE RIESGOS '!#REF!),"")</f>
        <v>#ERROR!</v>
      </c>
      <c r="AH42" s="220" t="str">
        <f>IF(AND('MATRIZ DE RIESGOS '!#REF!="Baja",'MATRIZ DE RIESGOS '!#REF!="Catastrófico"),CONCATENATE("R7C",'MATRIZ DE RIESGOS '!#REF!),"")</f>
        <v>#ERROR!</v>
      </c>
      <c r="AI42" s="221" t="str">
        <f>IF(AND('MATRIZ DE RIESGOS '!#REF!="Baja",'MATRIZ DE RIESGOS '!#REF!="Catastrófico"),CONCATENATE("R7C",'MATRIZ DE RIESGOS '!#REF!),"")</f>
        <v>#ERROR!</v>
      </c>
      <c r="AJ42" s="221" t="str">
        <f>IF(AND('MATRIZ DE RIESGOS '!#REF!="Baja",'MATRIZ DE RIESGOS '!#REF!="Catastrófico"),CONCATENATE("R7C",'MATRIZ DE RIESGOS '!#REF!),"")</f>
        <v>#ERROR!</v>
      </c>
      <c r="AK42" s="221" t="str">
        <f>IF(AND('MATRIZ DE RIESGOS '!#REF!="Baja",'MATRIZ DE RIESGOS '!#REF!="Catastrófico"),CONCATENATE("R7C",'MATRIZ DE RIESGOS '!#REF!),"")</f>
        <v>#ERROR!</v>
      </c>
      <c r="AL42" s="221" t="str">
        <f>IF(AND('MATRIZ DE RIESGOS '!#REF!="Baja",'MATRIZ DE RIESGOS '!#REF!="Catastrófico"),CONCATENATE("R7C",'MATRIZ DE RIESGOS '!#REF!),"")</f>
        <v>#ERROR!</v>
      </c>
      <c r="AM42" s="222" t="str">
        <f>IF(AND('MATRIZ DE RIESGOS '!#REF!="Baja",'MATRIZ DE RIESGOS '!#REF!="Catastrófico"),CONCATENATE("R7C",'MATRIZ DE RIESGOS '!#REF!),"")</f>
        <v>#ERROR!</v>
      </c>
      <c r="AN42" s="1"/>
      <c r="AO42" s="21"/>
      <c r="AT42" s="9"/>
      <c r="AU42" s="1"/>
      <c r="AV42" s="1"/>
      <c r="AW42" s="1"/>
      <c r="AX42" s="1"/>
      <c r="AY42" s="1"/>
      <c r="AZ42" s="1"/>
      <c r="BA42" s="1"/>
      <c r="BB42" s="1"/>
      <c r="BC42" s="1"/>
      <c r="BD42" s="1"/>
      <c r="BE42" s="1"/>
      <c r="BF42" s="1"/>
      <c r="BG42" s="1"/>
      <c r="BH42" s="1"/>
      <c r="BI42" s="1"/>
    </row>
    <row r="43" ht="15.0" customHeight="1">
      <c r="A43" s="1"/>
      <c r="B43" s="169"/>
      <c r="D43" s="9"/>
      <c r="E43" s="21"/>
      <c r="J43" s="244" t="str">
        <f>IF(AND('MATRIZ DE RIESGOS '!#REF!="Baja",'MATRIZ DE RIESGOS '!#REF!="Leve"),CONCATENATE("R8C",'MATRIZ DE RIESGOS '!#REF!),"")</f>
        <v>#ERROR!</v>
      </c>
      <c r="K43" s="245" t="str">
        <f>IF(AND('MATRIZ DE RIESGOS '!#REF!="Baja",'MATRIZ DE RIESGOS '!#REF!="Leve"),CONCATENATE("R8C",'MATRIZ DE RIESGOS '!#REF!),"")</f>
        <v>#ERROR!</v>
      </c>
      <c r="L43" s="245" t="str">
        <f>IF(AND('MATRIZ DE RIESGOS '!#REF!="Baja",'MATRIZ DE RIESGOS '!#REF!="Leve"),CONCATENATE("R8C",'MATRIZ DE RIESGOS '!#REF!),"")</f>
        <v>#ERROR!</v>
      </c>
      <c r="M43" s="245" t="str">
        <f>IF(AND('MATRIZ DE RIESGOS '!#REF!="Baja",'MATRIZ DE RIESGOS '!#REF!="Leve"),CONCATENATE("R8C",'MATRIZ DE RIESGOS '!#REF!),"")</f>
        <v>#ERROR!</v>
      </c>
      <c r="N43" s="245" t="str">
        <f>IF(AND('MATRIZ DE RIESGOS '!#REF!="Baja",'MATRIZ DE RIESGOS '!#REF!="Leve"),CONCATENATE("R8C",'MATRIZ DE RIESGOS '!#REF!),"")</f>
        <v>#ERROR!</v>
      </c>
      <c r="O43" s="246" t="str">
        <f>IF(AND('MATRIZ DE RIESGOS '!#REF!="Baja",'MATRIZ DE RIESGOS '!#REF!="Leve"),CONCATENATE("R8C",'MATRIZ DE RIESGOS '!#REF!),"")</f>
        <v>#ERROR!</v>
      </c>
      <c r="P43" s="233" t="str">
        <f>IF(AND('MATRIZ DE RIESGOS '!#REF!="Baja",'MATRIZ DE RIESGOS '!#REF!="Menor"),CONCATENATE("R8C",'MATRIZ DE RIESGOS '!#REF!),"")</f>
        <v>#ERROR!</v>
      </c>
      <c r="Q43" s="234" t="str">
        <f>IF(AND('MATRIZ DE RIESGOS '!#REF!="Baja",'MATRIZ DE RIESGOS '!#REF!="Menor"),CONCATENATE("R8C",'MATRIZ DE RIESGOS '!#REF!),"")</f>
        <v>#ERROR!</v>
      </c>
      <c r="R43" s="234" t="str">
        <f>IF(AND('MATRIZ DE RIESGOS '!#REF!="Baja",'MATRIZ DE RIESGOS '!#REF!="Menor"),CONCATENATE("R8C",'MATRIZ DE RIESGOS '!#REF!),"")</f>
        <v>#ERROR!</v>
      </c>
      <c r="S43" s="234" t="str">
        <f>IF(AND('MATRIZ DE RIESGOS '!#REF!="Baja",'MATRIZ DE RIESGOS '!#REF!="Menor"),CONCATENATE("R8C",'MATRIZ DE RIESGOS '!#REF!),"")</f>
        <v>#ERROR!</v>
      </c>
      <c r="T43" s="234" t="str">
        <f>IF(AND('MATRIZ DE RIESGOS '!#REF!="Baja",'MATRIZ DE RIESGOS '!#REF!="Menor"),CONCATENATE("R8C",'MATRIZ DE RIESGOS '!#REF!),"")</f>
        <v>#ERROR!</v>
      </c>
      <c r="U43" s="235" t="str">
        <f>IF(AND('MATRIZ DE RIESGOS '!#REF!="Baja",'MATRIZ DE RIESGOS '!#REF!="Menor"),CONCATENATE("R8C",'MATRIZ DE RIESGOS '!#REF!),"")</f>
        <v>#ERROR!</v>
      </c>
      <c r="V43" s="233" t="str">
        <f>IF(AND('MATRIZ DE RIESGOS '!#REF!="Baja",'MATRIZ DE RIESGOS '!#REF!="Moderado"),CONCATENATE("R8C",'MATRIZ DE RIESGOS '!#REF!),"")</f>
        <v>#ERROR!</v>
      </c>
      <c r="W43" s="234" t="str">
        <f>IF(AND('MATRIZ DE RIESGOS '!#REF!="Baja",'MATRIZ DE RIESGOS '!#REF!="Moderado"),CONCATENATE("R8C",'MATRIZ DE RIESGOS '!#REF!),"")</f>
        <v>#ERROR!</v>
      </c>
      <c r="X43" s="234" t="str">
        <f>IF(AND('MATRIZ DE RIESGOS '!#REF!="Baja",'MATRIZ DE RIESGOS '!#REF!="Moderado"),CONCATENATE("R8C",'MATRIZ DE RIESGOS '!#REF!),"")</f>
        <v>#ERROR!</v>
      </c>
      <c r="Y43" s="234" t="str">
        <f>IF(AND('MATRIZ DE RIESGOS '!#REF!="Baja",'MATRIZ DE RIESGOS '!#REF!="Moderado"),CONCATENATE("R8C",'MATRIZ DE RIESGOS '!#REF!),"")</f>
        <v>#ERROR!</v>
      </c>
      <c r="Z43" s="234" t="str">
        <f>IF(AND('MATRIZ DE RIESGOS '!#REF!="Baja",'MATRIZ DE RIESGOS '!#REF!="Moderado"),CONCATENATE("R8C",'MATRIZ DE RIESGOS '!#REF!),"")</f>
        <v>#ERROR!</v>
      </c>
      <c r="AA43" s="235" t="str">
        <f>IF(AND('MATRIZ DE RIESGOS '!#REF!="Baja",'MATRIZ DE RIESGOS '!#REF!="Moderado"),CONCATENATE("R8C",'MATRIZ DE RIESGOS '!#REF!),"")</f>
        <v>#ERROR!</v>
      </c>
      <c r="AB43" s="217" t="str">
        <f>IF(AND('MATRIZ DE RIESGOS '!#REF!="Baja",'MATRIZ DE RIESGOS '!#REF!="Mayor"),CONCATENATE("R8C",'MATRIZ DE RIESGOS '!#REF!),"")</f>
        <v>#ERROR!</v>
      </c>
      <c r="AC43" s="218" t="str">
        <f>IF(AND('MATRIZ DE RIESGOS '!#REF!="Baja",'MATRIZ DE RIESGOS '!#REF!="Mayor"),CONCATENATE("R8C",'MATRIZ DE RIESGOS '!#REF!),"")</f>
        <v>#ERROR!</v>
      </c>
      <c r="AD43" s="218" t="str">
        <f>IF(AND('MATRIZ DE RIESGOS '!#REF!="Baja",'MATRIZ DE RIESGOS '!#REF!="Mayor"),CONCATENATE("R8C",'MATRIZ DE RIESGOS '!#REF!),"")</f>
        <v>#ERROR!</v>
      </c>
      <c r="AE43" s="218" t="str">
        <f>IF(AND('MATRIZ DE RIESGOS '!#REF!="Baja",'MATRIZ DE RIESGOS '!#REF!="Mayor"),CONCATENATE("R8C",'MATRIZ DE RIESGOS '!#REF!),"")</f>
        <v>#ERROR!</v>
      </c>
      <c r="AF43" s="218" t="str">
        <f>IF(AND('MATRIZ DE RIESGOS '!#REF!="Baja",'MATRIZ DE RIESGOS '!#REF!="Mayor"),CONCATENATE("R8C",'MATRIZ DE RIESGOS '!#REF!),"")</f>
        <v>#ERROR!</v>
      </c>
      <c r="AG43" s="219" t="str">
        <f>IF(AND('MATRIZ DE RIESGOS '!#REF!="Baja",'MATRIZ DE RIESGOS '!#REF!="Mayor"),CONCATENATE("R8C",'MATRIZ DE RIESGOS '!#REF!),"")</f>
        <v>#ERROR!</v>
      </c>
      <c r="AH43" s="220" t="str">
        <f>IF(AND('MATRIZ DE RIESGOS '!#REF!="Baja",'MATRIZ DE RIESGOS '!#REF!="Catastrófico"),CONCATENATE("R8C",'MATRIZ DE RIESGOS '!#REF!),"")</f>
        <v>#ERROR!</v>
      </c>
      <c r="AI43" s="221" t="str">
        <f>IF(AND('MATRIZ DE RIESGOS '!#REF!="Baja",'MATRIZ DE RIESGOS '!#REF!="Catastrófico"),CONCATENATE("R8C",'MATRIZ DE RIESGOS '!#REF!),"")</f>
        <v>#ERROR!</v>
      </c>
      <c r="AJ43" s="221" t="str">
        <f>IF(AND('MATRIZ DE RIESGOS '!#REF!="Baja",'MATRIZ DE RIESGOS '!#REF!="Catastrófico"),CONCATENATE("R8C",'MATRIZ DE RIESGOS '!#REF!),"")</f>
        <v>#ERROR!</v>
      </c>
      <c r="AK43" s="221" t="str">
        <f>IF(AND('MATRIZ DE RIESGOS '!#REF!="Baja",'MATRIZ DE RIESGOS '!#REF!="Catastrófico"),CONCATENATE("R8C",'MATRIZ DE RIESGOS '!#REF!),"")</f>
        <v>#ERROR!</v>
      </c>
      <c r="AL43" s="221" t="str">
        <f>IF(AND('MATRIZ DE RIESGOS '!#REF!="Baja",'MATRIZ DE RIESGOS '!#REF!="Catastrófico"),CONCATENATE("R8C",'MATRIZ DE RIESGOS '!#REF!),"")</f>
        <v>#ERROR!</v>
      </c>
      <c r="AM43" s="222" t="str">
        <f>IF(AND('MATRIZ DE RIESGOS '!#REF!="Baja",'MATRIZ DE RIESGOS '!#REF!="Catastrófico"),CONCATENATE("R8C",'MATRIZ DE RIESGOS '!#REF!),"")</f>
        <v>#ERROR!</v>
      </c>
      <c r="AN43" s="1"/>
      <c r="AO43" s="21"/>
      <c r="AT43" s="9"/>
      <c r="AU43" s="1"/>
      <c r="AV43" s="1"/>
      <c r="AW43" s="1"/>
      <c r="AX43" s="1"/>
      <c r="AY43" s="1"/>
      <c r="AZ43" s="1"/>
      <c r="BA43" s="1"/>
      <c r="BB43" s="1"/>
      <c r="BC43" s="1"/>
      <c r="BD43" s="1"/>
      <c r="BE43" s="1"/>
      <c r="BF43" s="1"/>
      <c r="BG43" s="1"/>
      <c r="BH43" s="1"/>
      <c r="BI43" s="1"/>
    </row>
    <row r="44" ht="15.0" customHeight="1">
      <c r="A44" s="1"/>
      <c r="B44" s="169"/>
      <c r="D44" s="9"/>
      <c r="E44" s="21"/>
      <c r="J44" s="244" t="str">
        <f>IF(AND('MATRIZ DE RIESGOS '!#REF!="Baja",'MATRIZ DE RIESGOS '!#REF!="Leve"),CONCATENATE("R9C",'MATRIZ DE RIESGOS '!#REF!),"")</f>
        <v>#ERROR!</v>
      </c>
      <c r="K44" s="245" t="str">
        <f>IF(AND('MATRIZ DE RIESGOS '!#REF!="Baja",'MATRIZ DE RIESGOS '!#REF!="Leve"),CONCATENATE("R9C",'MATRIZ DE RIESGOS '!#REF!),"")</f>
        <v>#ERROR!</v>
      </c>
      <c r="L44" s="245" t="str">
        <f>IF(AND('MATRIZ DE RIESGOS '!#REF!="Baja",'MATRIZ DE RIESGOS '!#REF!="Leve"),CONCATENATE("R9C",'MATRIZ DE RIESGOS '!#REF!),"")</f>
        <v>#ERROR!</v>
      </c>
      <c r="M44" s="245" t="str">
        <f>IF(AND('MATRIZ DE RIESGOS '!#REF!="Baja",'MATRIZ DE RIESGOS '!#REF!="Leve"),CONCATENATE("R9C",'MATRIZ DE RIESGOS '!#REF!),"")</f>
        <v>#ERROR!</v>
      </c>
      <c r="N44" s="245" t="str">
        <f>IF(AND('MATRIZ DE RIESGOS '!#REF!="Baja",'MATRIZ DE RIESGOS '!#REF!="Leve"),CONCATENATE("R9C",'MATRIZ DE RIESGOS '!#REF!),"")</f>
        <v>#ERROR!</v>
      </c>
      <c r="O44" s="246" t="str">
        <f>IF(AND('MATRIZ DE RIESGOS '!#REF!="Baja",'MATRIZ DE RIESGOS '!#REF!="Leve"),CONCATENATE("R9C",'MATRIZ DE RIESGOS '!#REF!),"")</f>
        <v>#ERROR!</v>
      </c>
      <c r="P44" s="233" t="str">
        <f>IF(AND('MATRIZ DE RIESGOS '!#REF!="Baja",'MATRIZ DE RIESGOS '!#REF!="Menor"),CONCATENATE("R9C",'MATRIZ DE RIESGOS '!#REF!),"")</f>
        <v>#ERROR!</v>
      </c>
      <c r="Q44" s="234" t="str">
        <f>IF(AND('MATRIZ DE RIESGOS '!#REF!="Baja",'MATRIZ DE RIESGOS '!#REF!="Menor"),CONCATENATE("R9C",'MATRIZ DE RIESGOS '!#REF!),"")</f>
        <v>#ERROR!</v>
      </c>
      <c r="R44" s="234" t="str">
        <f>IF(AND('MATRIZ DE RIESGOS '!#REF!="Baja",'MATRIZ DE RIESGOS '!#REF!="Menor"),CONCATENATE("R9C",'MATRIZ DE RIESGOS '!#REF!),"")</f>
        <v>#ERROR!</v>
      </c>
      <c r="S44" s="234" t="str">
        <f>IF(AND('MATRIZ DE RIESGOS '!#REF!="Baja",'MATRIZ DE RIESGOS '!#REF!="Menor"),CONCATENATE("R9C",'MATRIZ DE RIESGOS '!#REF!),"")</f>
        <v>#ERROR!</v>
      </c>
      <c r="T44" s="234" t="str">
        <f>IF(AND('MATRIZ DE RIESGOS '!#REF!="Baja",'MATRIZ DE RIESGOS '!#REF!="Menor"),CONCATENATE("R9C",'MATRIZ DE RIESGOS '!#REF!),"")</f>
        <v>#ERROR!</v>
      </c>
      <c r="U44" s="235" t="str">
        <f>IF(AND('MATRIZ DE RIESGOS '!#REF!="Baja",'MATRIZ DE RIESGOS '!#REF!="Menor"),CONCATENATE("R9C",'MATRIZ DE RIESGOS '!#REF!),"")</f>
        <v>#ERROR!</v>
      </c>
      <c r="V44" s="233" t="str">
        <f>IF(AND('MATRIZ DE RIESGOS '!#REF!="Baja",'MATRIZ DE RIESGOS '!#REF!="Moderado"),CONCATENATE("R9C",'MATRIZ DE RIESGOS '!#REF!),"")</f>
        <v>#ERROR!</v>
      </c>
      <c r="W44" s="234" t="str">
        <f>IF(AND('MATRIZ DE RIESGOS '!#REF!="Baja",'MATRIZ DE RIESGOS '!#REF!="Moderado"),CONCATENATE("R9C",'MATRIZ DE RIESGOS '!#REF!),"")</f>
        <v>#ERROR!</v>
      </c>
      <c r="X44" s="234" t="str">
        <f>IF(AND('MATRIZ DE RIESGOS '!#REF!="Baja",'MATRIZ DE RIESGOS '!#REF!="Moderado"),CONCATENATE("R9C",'MATRIZ DE RIESGOS '!#REF!),"")</f>
        <v>#ERROR!</v>
      </c>
      <c r="Y44" s="234" t="str">
        <f>IF(AND('MATRIZ DE RIESGOS '!#REF!="Baja",'MATRIZ DE RIESGOS '!#REF!="Moderado"),CONCATENATE("R9C",'MATRIZ DE RIESGOS '!#REF!),"")</f>
        <v>#ERROR!</v>
      </c>
      <c r="Z44" s="234" t="str">
        <f>IF(AND('MATRIZ DE RIESGOS '!#REF!="Baja",'MATRIZ DE RIESGOS '!#REF!="Moderado"),CONCATENATE("R9C",'MATRIZ DE RIESGOS '!#REF!),"")</f>
        <v>#ERROR!</v>
      </c>
      <c r="AA44" s="235" t="str">
        <f>IF(AND('MATRIZ DE RIESGOS '!#REF!="Baja",'MATRIZ DE RIESGOS '!#REF!="Moderado"),CONCATENATE("R9C",'MATRIZ DE RIESGOS '!#REF!),"")</f>
        <v>#ERROR!</v>
      </c>
      <c r="AB44" s="217" t="str">
        <f>IF(AND('MATRIZ DE RIESGOS '!#REF!="Baja",'MATRIZ DE RIESGOS '!#REF!="Mayor"),CONCATENATE("R9C",'MATRIZ DE RIESGOS '!#REF!),"")</f>
        <v>#ERROR!</v>
      </c>
      <c r="AC44" s="218" t="str">
        <f>IF(AND('MATRIZ DE RIESGOS '!#REF!="Baja",'MATRIZ DE RIESGOS '!#REF!="Mayor"),CONCATENATE("R9C",'MATRIZ DE RIESGOS '!#REF!),"")</f>
        <v>#ERROR!</v>
      </c>
      <c r="AD44" s="218" t="str">
        <f>IF(AND('MATRIZ DE RIESGOS '!#REF!="Baja",'MATRIZ DE RIESGOS '!#REF!="Mayor"),CONCATENATE("R9C",'MATRIZ DE RIESGOS '!#REF!),"")</f>
        <v>#ERROR!</v>
      </c>
      <c r="AE44" s="218" t="str">
        <f>IF(AND('MATRIZ DE RIESGOS '!#REF!="Baja",'MATRIZ DE RIESGOS '!#REF!="Mayor"),CONCATENATE("R9C",'MATRIZ DE RIESGOS '!#REF!),"")</f>
        <v>#ERROR!</v>
      </c>
      <c r="AF44" s="218" t="str">
        <f>IF(AND('MATRIZ DE RIESGOS '!#REF!="Baja",'MATRIZ DE RIESGOS '!#REF!="Mayor"),CONCATENATE("R9C",'MATRIZ DE RIESGOS '!#REF!),"")</f>
        <v>#ERROR!</v>
      </c>
      <c r="AG44" s="219" t="str">
        <f>IF(AND('MATRIZ DE RIESGOS '!#REF!="Baja",'MATRIZ DE RIESGOS '!#REF!="Mayor"),CONCATENATE("R9C",'MATRIZ DE RIESGOS '!#REF!),"")</f>
        <v>#ERROR!</v>
      </c>
      <c r="AH44" s="220" t="str">
        <f>IF(AND('MATRIZ DE RIESGOS '!#REF!="Baja",'MATRIZ DE RIESGOS '!#REF!="Catastrófico"),CONCATENATE("R9C",'MATRIZ DE RIESGOS '!#REF!),"")</f>
        <v>#ERROR!</v>
      </c>
      <c r="AI44" s="221" t="str">
        <f>IF(AND('MATRIZ DE RIESGOS '!#REF!="Baja",'MATRIZ DE RIESGOS '!#REF!="Catastrófico"),CONCATENATE("R9C",'MATRIZ DE RIESGOS '!#REF!),"")</f>
        <v>#ERROR!</v>
      </c>
      <c r="AJ44" s="221" t="str">
        <f>IF(AND('MATRIZ DE RIESGOS '!#REF!="Baja",'MATRIZ DE RIESGOS '!#REF!="Catastrófico"),CONCATENATE("R9C",'MATRIZ DE RIESGOS '!#REF!),"")</f>
        <v>#ERROR!</v>
      </c>
      <c r="AK44" s="221" t="str">
        <f>IF(AND('MATRIZ DE RIESGOS '!#REF!="Baja",'MATRIZ DE RIESGOS '!#REF!="Catastrófico"),CONCATENATE("R9C",'MATRIZ DE RIESGOS '!#REF!),"")</f>
        <v>#ERROR!</v>
      </c>
      <c r="AL44" s="221" t="str">
        <f>IF(AND('MATRIZ DE RIESGOS '!#REF!="Baja",'MATRIZ DE RIESGOS '!#REF!="Catastrófico"),CONCATENATE("R9C",'MATRIZ DE RIESGOS '!#REF!),"")</f>
        <v>#ERROR!</v>
      </c>
      <c r="AM44" s="222" t="str">
        <f>IF(AND('MATRIZ DE RIESGOS '!#REF!="Baja",'MATRIZ DE RIESGOS '!#REF!="Catastrófico"),CONCATENATE("R9C",'MATRIZ DE RIESGOS '!#REF!),"")</f>
        <v>#ERROR!</v>
      </c>
      <c r="AN44" s="1"/>
      <c r="AO44" s="21"/>
      <c r="AT44" s="9"/>
      <c r="AU44" s="1"/>
      <c r="AV44" s="1"/>
      <c r="AW44" s="1"/>
      <c r="AX44" s="1"/>
      <c r="AY44" s="1"/>
      <c r="AZ44" s="1"/>
      <c r="BA44" s="1"/>
      <c r="BB44" s="1"/>
      <c r="BC44" s="1"/>
      <c r="BD44" s="1"/>
      <c r="BE44" s="1"/>
      <c r="BF44" s="1"/>
      <c r="BG44" s="1"/>
      <c r="BH44" s="1"/>
      <c r="BI44" s="1"/>
    </row>
    <row r="45" ht="15.75" customHeight="1">
      <c r="A45" s="1"/>
      <c r="B45" s="169"/>
      <c r="D45" s="9"/>
      <c r="E45" s="191"/>
      <c r="F45" s="192"/>
      <c r="G45" s="192"/>
      <c r="H45" s="192"/>
      <c r="I45" s="192"/>
      <c r="J45" s="247" t="str">
        <f>IF(AND('MATRIZ DE RIESGOS '!#REF!="Baja",'MATRIZ DE RIESGOS '!#REF!="Leve"),CONCATENATE("R10C",'MATRIZ DE RIESGOS '!#REF!),"")</f>
        <v>#ERROR!</v>
      </c>
      <c r="K45" s="248" t="str">
        <f>IF(AND('MATRIZ DE RIESGOS '!#REF!="Baja",'MATRIZ DE RIESGOS '!#REF!="Leve"),CONCATENATE("R10C",'MATRIZ DE RIESGOS '!#REF!),"")</f>
        <v>#ERROR!</v>
      </c>
      <c r="L45" s="248" t="str">
        <f>IF(AND('MATRIZ DE RIESGOS '!#REF!="Baja",'MATRIZ DE RIESGOS '!#REF!="Leve"),CONCATENATE("R10C",'MATRIZ DE RIESGOS '!#REF!),"")</f>
        <v>#ERROR!</v>
      </c>
      <c r="M45" s="248" t="str">
        <f>IF(AND('MATRIZ DE RIESGOS '!#REF!="Baja",'MATRIZ DE RIESGOS '!#REF!="Leve"),CONCATENATE("R10C",'MATRIZ DE RIESGOS '!#REF!),"")</f>
        <v>#ERROR!</v>
      </c>
      <c r="N45" s="248" t="str">
        <f>IF(AND('MATRIZ DE RIESGOS '!#REF!="Baja",'MATRIZ DE RIESGOS '!#REF!="Leve"),CONCATENATE("R10C",'MATRIZ DE RIESGOS '!#REF!),"")</f>
        <v>#ERROR!</v>
      </c>
      <c r="O45" s="249" t="str">
        <f>IF(AND('MATRIZ DE RIESGOS '!#REF!="Baja",'MATRIZ DE RIESGOS '!#REF!="Leve"),CONCATENATE("R10C",'MATRIZ DE RIESGOS '!#REF!),"")</f>
        <v>#ERROR!</v>
      </c>
      <c r="P45" s="233" t="str">
        <f>IF(AND('MATRIZ DE RIESGOS '!#REF!="Baja",'MATRIZ DE RIESGOS '!#REF!="Menor"),CONCATENATE("R10C",'MATRIZ DE RIESGOS '!#REF!),"")</f>
        <v>#ERROR!</v>
      </c>
      <c r="Q45" s="234" t="str">
        <f>IF(AND('MATRIZ DE RIESGOS '!#REF!="Baja",'MATRIZ DE RIESGOS '!#REF!="Menor"),CONCATENATE("R10C",'MATRIZ DE RIESGOS '!#REF!),"")</f>
        <v>#ERROR!</v>
      </c>
      <c r="R45" s="234" t="str">
        <f>IF(AND('MATRIZ DE RIESGOS '!#REF!="Baja",'MATRIZ DE RIESGOS '!#REF!="Menor"),CONCATENATE("R10C",'MATRIZ DE RIESGOS '!#REF!),"")</f>
        <v>#ERROR!</v>
      </c>
      <c r="S45" s="234" t="str">
        <f>IF(AND('MATRIZ DE RIESGOS '!#REF!="Baja",'MATRIZ DE RIESGOS '!#REF!="Menor"),CONCATENATE("R10C",'MATRIZ DE RIESGOS '!#REF!),"")</f>
        <v>#ERROR!</v>
      </c>
      <c r="T45" s="234" t="str">
        <f>IF(AND('MATRIZ DE RIESGOS '!#REF!="Baja",'MATRIZ DE RIESGOS '!#REF!="Menor"),CONCATENATE("R10C",'MATRIZ DE RIESGOS '!#REF!),"")</f>
        <v>#ERROR!</v>
      </c>
      <c r="U45" s="235" t="str">
        <f>IF(AND('MATRIZ DE RIESGOS '!#REF!="Baja",'MATRIZ DE RIESGOS '!#REF!="Menor"),CONCATENATE("R10C",'MATRIZ DE RIESGOS '!#REF!),"")</f>
        <v>#ERROR!</v>
      </c>
      <c r="V45" s="236" t="str">
        <f>IF(AND('MATRIZ DE RIESGOS '!#REF!="Baja",'MATRIZ DE RIESGOS '!#REF!="Moderado"),CONCATENATE("R10C",'MATRIZ DE RIESGOS '!#REF!),"")</f>
        <v>#ERROR!</v>
      </c>
      <c r="W45" s="237" t="str">
        <f>IF(AND('MATRIZ DE RIESGOS '!#REF!="Baja",'MATRIZ DE RIESGOS '!#REF!="Moderado"),CONCATENATE("R10C",'MATRIZ DE RIESGOS '!#REF!),"")</f>
        <v>#ERROR!</v>
      </c>
      <c r="X45" s="237" t="str">
        <f>IF(AND('MATRIZ DE RIESGOS '!#REF!="Baja",'MATRIZ DE RIESGOS '!#REF!="Moderado"),CONCATENATE("R10C",'MATRIZ DE RIESGOS '!#REF!),"")</f>
        <v>#ERROR!</v>
      </c>
      <c r="Y45" s="237" t="str">
        <f>IF(AND('MATRIZ DE RIESGOS '!#REF!="Baja",'MATRIZ DE RIESGOS '!#REF!="Moderado"),CONCATENATE("R10C",'MATRIZ DE RIESGOS '!#REF!),"")</f>
        <v>#ERROR!</v>
      </c>
      <c r="Z45" s="237" t="str">
        <f>IF(AND('MATRIZ DE RIESGOS '!#REF!="Baja",'MATRIZ DE RIESGOS '!#REF!="Moderado"),CONCATENATE("R10C",'MATRIZ DE RIESGOS '!#REF!),"")</f>
        <v>#ERROR!</v>
      </c>
      <c r="AA45" s="238" t="str">
        <f>IF(AND('MATRIZ DE RIESGOS '!#REF!="Baja",'MATRIZ DE RIESGOS '!#REF!="Moderado"),CONCATENATE("R10C",'MATRIZ DE RIESGOS '!#REF!),"")</f>
        <v>#ERROR!</v>
      </c>
      <c r="AB45" s="223" t="str">
        <f>IF(AND('MATRIZ DE RIESGOS '!#REF!="Baja",'MATRIZ DE RIESGOS '!#REF!="Mayor"),CONCATENATE("R10C",'MATRIZ DE RIESGOS '!#REF!),"")</f>
        <v>#ERROR!</v>
      </c>
      <c r="AC45" s="224" t="str">
        <f>IF(AND('MATRIZ DE RIESGOS '!#REF!="Baja",'MATRIZ DE RIESGOS '!#REF!="Mayor"),CONCATENATE("R10C",'MATRIZ DE RIESGOS '!#REF!),"")</f>
        <v>#ERROR!</v>
      </c>
      <c r="AD45" s="224" t="str">
        <f>IF(AND('MATRIZ DE RIESGOS '!#REF!="Baja",'MATRIZ DE RIESGOS '!#REF!="Mayor"),CONCATENATE("R10C",'MATRIZ DE RIESGOS '!#REF!),"")</f>
        <v>#ERROR!</v>
      </c>
      <c r="AE45" s="224" t="str">
        <f>IF(AND('MATRIZ DE RIESGOS '!#REF!="Baja",'MATRIZ DE RIESGOS '!#REF!="Mayor"),CONCATENATE("R10C",'MATRIZ DE RIESGOS '!#REF!),"")</f>
        <v>#ERROR!</v>
      </c>
      <c r="AF45" s="224" t="str">
        <f>IF(AND('MATRIZ DE RIESGOS '!#REF!="Baja",'MATRIZ DE RIESGOS '!#REF!="Mayor"),CONCATENATE("R10C",'MATRIZ DE RIESGOS '!#REF!),"")</f>
        <v>#ERROR!</v>
      </c>
      <c r="AG45" s="225" t="str">
        <f>IF(AND('MATRIZ DE RIESGOS '!#REF!="Baja",'MATRIZ DE RIESGOS '!#REF!="Mayor"),CONCATENATE("R10C",'MATRIZ DE RIESGOS '!#REF!),"")</f>
        <v>#ERROR!</v>
      </c>
      <c r="AH45" s="226" t="str">
        <f>IF(AND('MATRIZ DE RIESGOS '!#REF!="Baja",'MATRIZ DE RIESGOS '!#REF!="Catastrófico"),CONCATENATE("R10C",'MATRIZ DE RIESGOS '!#REF!),"")</f>
        <v>#ERROR!</v>
      </c>
      <c r="AI45" s="227" t="str">
        <f>IF(AND('MATRIZ DE RIESGOS '!#REF!="Baja",'MATRIZ DE RIESGOS '!#REF!="Catastrófico"),CONCATENATE("R10C",'MATRIZ DE RIESGOS '!#REF!),"")</f>
        <v>#ERROR!</v>
      </c>
      <c r="AJ45" s="227" t="str">
        <f>IF(AND('MATRIZ DE RIESGOS '!#REF!="Baja",'MATRIZ DE RIESGOS '!#REF!="Catastrófico"),CONCATENATE("R10C",'MATRIZ DE RIESGOS '!#REF!),"")</f>
        <v>#ERROR!</v>
      </c>
      <c r="AK45" s="227" t="str">
        <f>IF(AND('MATRIZ DE RIESGOS '!#REF!="Baja",'MATRIZ DE RIESGOS '!#REF!="Catastrófico"),CONCATENATE("R10C",'MATRIZ DE RIESGOS '!#REF!),"")</f>
        <v>#ERROR!</v>
      </c>
      <c r="AL45" s="227" t="str">
        <f>IF(AND('MATRIZ DE RIESGOS '!#REF!="Baja",'MATRIZ DE RIESGOS '!#REF!="Catastrófico"),CONCATENATE("R10C",'MATRIZ DE RIESGOS '!#REF!),"")</f>
        <v>#ERROR!</v>
      </c>
      <c r="AM45" s="228" t="str">
        <f>IF(AND('MATRIZ DE RIESGOS '!#REF!="Baja",'MATRIZ DE RIESGOS '!#REF!="Catastrófico"),CONCATENATE("R10C",'MATRIZ DE RIESGOS '!#REF!),"")</f>
        <v>#ERROR!</v>
      </c>
      <c r="AN45" s="1"/>
      <c r="AO45" s="191"/>
      <c r="AP45" s="192"/>
      <c r="AQ45" s="192"/>
      <c r="AR45" s="192"/>
      <c r="AS45" s="192"/>
      <c r="AT45" s="193"/>
    </row>
    <row r="46" ht="46.5" customHeight="1">
      <c r="A46" s="1"/>
      <c r="B46" s="169"/>
      <c r="D46" s="9"/>
      <c r="E46" s="209" t="s">
        <v>135</v>
      </c>
      <c r="F46" s="177"/>
      <c r="G46" s="177"/>
      <c r="H46" s="177"/>
      <c r="I46" s="178"/>
      <c r="J46" s="240" t="str">
        <f>IF(AND('MATRIZ DE RIESGOS '!$Y$9="Muy Baja",'MATRIZ DE RIESGOS '!$AA$9="Leve"),CONCATENATE("R1C",'MATRIZ DE RIESGOS '!$O$9),"")</f>
        <v/>
      </c>
      <c r="K46" s="241" t="str">
        <f>IF(AND('MATRIZ DE RIESGOS '!$Y$10="Muy Baja",'MATRIZ DE RIESGOS '!$AA$10="Leve"),CONCATENATE("R1C",'MATRIZ DE RIESGOS '!$O$10),"")</f>
        <v/>
      </c>
      <c r="L46" s="241" t="str">
        <f>IF(AND('MATRIZ DE RIESGOS '!$Y$11="Muy Baja",'MATRIZ DE RIESGOS '!$AA$11="Leve"),CONCATENATE("R1C",'MATRIZ DE RIESGOS '!$O$11),"")</f>
        <v/>
      </c>
      <c r="M46" s="241" t="str">
        <f>IF(AND('MATRIZ DE RIESGOS '!$Y$12="Muy Baja",'MATRIZ DE RIESGOS '!$AA$12="Leve"),CONCATENATE("R1C",'MATRIZ DE RIESGOS '!$O$12),"")</f>
        <v/>
      </c>
      <c r="N46" s="241" t="str">
        <f>IF(AND('MATRIZ DE RIESGOS '!$Y$13="Muy Baja",'MATRIZ DE RIESGOS '!$AA$13="Leve"),CONCATENATE("R1C",'MATRIZ DE RIESGOS '!$O$13),"")</f>
        <v/>
      </c>
      <c r="O46" s="242" t="str">
        <f>IF(AND('MATRIZ DE RIESGOS '!$Y$14="Muy Baja",'MATRIZ DE RIESGOS '!$AA$14="Leve"),CONCATENATE("R1C",'MATRIZ DE RIESGOS '!$O$14),"")</f>
        <v/>
      </c>
      <c r="P46" s="240" t="str">
        <f>IF(AND('MATRIZ DE RIESGOS '!$Y$9="Muy Baja",'MATRIZ DE RIESGOS '!$AA$9="Menor"),CONCATENATE("R1C",'MATRIZ DE RIESGOS '!$O$9),"")</f>
        <v/>
      </c>
      <c r="Q46" s="241" t="str">
        <f>IF(AND('MATRIZ DE RIESGOS '!$Y$10="Muy Baja",'MATRIZ DE RIESGOS '!$AA$10="Menor"),CONCATENATE("R1C",'MATRIZ DE RIESGOS '!$O$10),"")</f>
        <v/>
      </c>
      <c r="R46" s="241" t="str">
        <f>IF(AND('MATRIZ DE RIESGOS '!$Y$11="Muy Baja",'MATRIZ DE RIESGOS '!$AA$11="Menor"),CONCATENATE("R1C",'MATRIZ DE RIESGOS '!$O$11),"")</f>
        <v/>
      </c>
      <c r="S46" s="241" t="str">
        <f>IF(AND('MATRIZ DE RIESGOS '!$Y$12="Muy Baja",'MATRIZ DE RIESGOS '!$AA$12="Menor"),CONCATENATE("R1C",'MATRIZ DE RIESGOS '!$O$12),"")</f>
        <v/>
      </c>
      <c r="T46" s="241" t="str">
        <f>IF(AND('MATRIZ DE RIESGOS '!$Y$13="Muy Baja",'MATRIZ DE RIESGOS '!$AA$13="Menor"),CONCATENATE("R1C",'MATRIZ DE RIESGOS '!$O$13),"")</f>
        <v/>
      </c>
      <c r="U46" s="242" t="str">
        <f>IF(AND('MATRIZ DE RIESGOS '!$Y$14="Muy Baja",'MATRIZ DE RIESGOS '!$AA$14="Menor"),CONCATENATE("R1C",'MATRIZ DE RIESGOS '!$O$14),"")</f>
        <v/>
      </c>
      <c r="V46" s="229" t="str">
        <f>IF(AND('MATRIZ DE RIESGOS '!$Y$9="Muy Baja",'MATRIZ DE RIESGOS '!$AA$9="Moderado"),CONCATENATE("R1C",'MATRIZ DE RIESGOS '!$O$9),"")</f>
        <v/>
      </c>
      <c r="W46" s="250" t="str">
        <f>IF(AND('MATRIZ DE RIESGOS '!$Y$10="Muy Baja",'MATRIZ DE RIESGOS '!$AA$10="Moderado"),CONCATENATE("R1C",'MATRIZ DE RIESGOS '!$O$10),"")</f>
        <v/>
      </c>
      <c r="X46" s="230" t="str">
        <f>IF(AND('MATRIZ DE RIESGOS '!$Y$11="Muy Baja",'MATRIZ DE RIESGOS '!$AA$11="Moderado"),CONCATENATE("R1C",'MATRIZ DE RIESGOS '!$O$11),"")</f>
        <v/>
      </c>
      <c r="Y46" s="230" t="str">
        <f>IF(AND('MATRIZ DE RIESGOS '!$Y$12="Muy Baja",'MATRIZ DE RIESGOS '!$AA$12="Moderado"),CONCATENATE("R1C",'MATRIZ DE RIESGOS '!$O$12),"")</f>
        <v/>
      </c>
      <c r="Z46" s="230" t="str">
        <f>IF(AND('MATRIZ DE RIESGOS '!$Y$13="Muy Baja",'MATRIZ DE RIESGOS '!$AA$13="Moderado"),CONCATENATE("R1C",'MATRIZ DE RIESGOS '!$O$13),"")</f>
        <v/>
      </c>
      <c r="AA46" s="231" t="str">
        <f>IF(AND('MATRIZ DE RIESGOS '!$Y$14="Muy Baja",'MATRIZ DE RIESGOS '!$AA$14="Moderado"),CONCATENATE("R1C",'MATRIZ DE RIESGOS '!$O$14),"")</f>
        <v/>
      </c>
      <c r="AB46" s="210" t="str">
        <f>IF(AND('MATRIZ DE RIESGOS '!$Y$9="Muy Baja",'MATRIZ DE RIESGOS '!$AA$9="Mayor"),CONCATENATE("R1C",'MATRIZ DE RIESGOS '!$O$9),"")</f>
        <v/>
      </c>
      <c r="AC46" s="211" t="str">
        <f>IF(AND('MATRIZ DE RIESGOS '!$Y$10="Muy Baja",'MATRIZ DE RIESGOS '!$AA$10="Mayor"),CONCATENATE("R1C",'MATRIZ DE RIESGOS '!$O$10),"")</f>
        <v/>
      </c>
      <c r="AD46" s="211" t="str">
        <f>IF(AND('MATRIZ DE RIESGOS '!$Y$11="Muy Baja",'MATRIZ DE RIESGOS '!$AA$11="Mayor"),CONCATENATE("R1C",'MATRIZ DE RIESGOS '!$O$11),"")</f>
        <v/>
      </c>
      <c r="AE46" s="211" t="str">
        <f>IF(AND('MATRIZ DE RIESGOS '!$Y$12="Muy Baja",'MATRIZ DE RIESGOS '!$AA$12="Mayor"),CONCATENATE("R1C",'MATRIZ DE RIESGOS '!$O$12),"")</f>
        <v/>
      </c>
      <c r="AF46" s="211" t="str">
        <f>IF(AND('MATRIZ DE RIESGOS '!$Y$13="Muy Baja",'MATRIZ DE RIESGOS '!$AA$13="Mayor"),CONCATENATE("R1C",'MATRIZ DE RIESGOS '!$O$13),"")</f>
        <v/>
      </c>
      <c r="AG46" s="212" t="str">
        <f>IF(AND('MATRIZ DE RIESGOS '!$Y$14="Muy Baja",'MATRIZ DE RIESGOS '!$AA$14="Mayor"),CONCATENATE("R1C",'MATRIZ DE RIESGOS '!$O$14),"")</f>
        <v/>
      </c>
      <c r="AH46" s="213" t="str">
        <f>IF(AND('MATRIZ DE RIESGOS '!$Y$9="Muy Baja",'MATRIZ DE RIESGOS '!$AA$9="Catastrófico"),CONCATENATE("R1C",'MATRIZ DE RIESGOS '!$O$9),"")</f>
        <v/>
      </c>
      <c r="AI46" s="214" t="str">
        <f>IF(AND('MATRIZ DE RIESGOS '!$Y$10="Muy Baja",'MATRIZ DE RIESGOS '!$AA$10="Catastrófico"),CONCATENATE("R1C",'MATRIZ DE RIESGOS '!$O$10),"")</f>
        <v/>
      </c>
      <c r="AJ46" s="214" t="str">
        <f>IF(AND('MATRIZ DE RIESGOS '!$Y$11="Muy Baja",'MATRIZ DE RIESGOS '!$AA$11="Catastrófico"),CONCATENATE("R1C",'MATRIZ DE RIESGOS '!$O$11),"")</f>
        <v/>
      </c>
      <c r="AK46" s="214" t="str">
        <f>IF(AND('MATRIZ DE RIESGOS '!$Y$12="Muy Baja",'MATRIZ DE RIESGOS '!$AA$12="Catastrófico"),CONCATENATE("R1C",'MATRIZ DE RIESGOS '!$O$12),"")</f>
        <v/>
      </c>
      <c r="AL46" s="214" t="str">
        <f>IF(AND('MATRIZ DE RIESGOS '!$Y$13="Muy Baja",'MATRIZ DE RIESGOS '!$AA$13="Catastrófico"),CONCATENATE("R1C",'MATRIZ DE RIESGOS '!$O$13),"")</f>
        <v/>
      </c>
      <c r="AM46" s="215" t="str">
        <f>IF(AND('MATRIZ DE RIESGOS '!$Y$14="Muy Baja",'MATRIZ DE RIESGOS '!$AA$14="Catastrófico"),CONCATENATE("R1C",'MATRIZ DE RIESGOS '!$O$14),"")</f>
        <v/>
      </c>
      <c r="AN46" s="1"/>
      <c r="AO46" s="1"/>
      <c r="AP46" s="1"/>
      <c r="AQ46" s="1"/>
      <c r="AR46" s="1"/>
      <c r="AS46" s="1"/>
      <c r="AT46" s="1"/>
      <c r="AU46" s="1"/>
      <c r="AV46" s="1"/>
      <c r="AW46" s="1"/>
      <c r="AX46" s="1"/>
      <c r="AY46" s="1"/>
      <c r="AZ46" s="1"/>
      <c r="BA46" s="1"/>
      <c r="BB46" s="1"/>
      <c r="BC46" s="1"/>
      <c r="BD46" s="1"/>
      <c r="BE46" s="1"/>
      <c r="BF46" s="1"/>
      <c r="BG46" s="1"/>
      <c r="BH46" s="1"/>
      <c r="BI46" s="1"/>
    </row>
    <row r="47" ht="46.5" customHeight="1">
      <c r="A47" s="1"/>
      <c r="B47" s="169"/>
      <c r="D47" s="9"/>
      <c r="E47" s="21"/>
      <c r="I47" s="9"/>
      <c r="J47" s="244" t="str">
        <f>IF(AND('MATRIZ DE RIESGOS '!#REF!="Muy Baja",'MATRIZ DE RIESGOS '!#REF!="Leve"),CONCATENATE("R2C",'MATRIZ DE RIESGOS '!#REF!),"")</f>
        <v>#ERROR!</v>
      </c>
      <c r="K47" s="245" t="str">
        <f>IF(AND('MATRIZ DE RIESGOS '!#REF!="Muy Baja",'MATRIZ DE RIESGOS '!#REF!="Leve"),CONCATENATE("R2C",'MATRIZ DE RIESGOS '!#REF!),"")</f>
        <v>#ERROR!</v>
      </c>
      <c r="L47" s="245" t="str">
        <f>IF(AND('MATRIZ DE RIESGOS '!#REF!="Muy Baja",'MATRIZ DE RIESGOS '!#REF!="Leve"),CONCATENATE("R2C",'MATRIZ DE RIESGOS '!#REF!),"")</f>
        <v>#ERROR!</v>
      </c>
      <c r="M47" s="245" t="str">
        <f>IF(AND('MATRIZ DE RIESGOS '!#REF!="Muy Baja",'MATRIZ DE RIESGOS '!#REF!="Leve"),CONCATENATE("R2C",'MATRIZ DE RIESGOS '!#REF!),"")</f>
        <v>#ERROR!</v>
      </c>
      <c r="N47" s="245" t="str">
        <f>IF(AND('MATRIZ DE RIESGOS '!#REF!="Muy Baja",'MATRIZ DE RIESGOS '!#REF!="Leve"),CONCATENATE("R2C",'MATRIZ DE RIESGOS '!#REF!),"")</f>
        <v>#ERROR!</v>
      </c>
      <c r="O47" s="246" t="str">
        <f>IF(AND('MATRIZ DE RIESGOS '!#REF!="Muy Baja",'MATRIZ DE RIESGOS '!#REF!="Leve"),CONCATENATE("R2C",'MATRIZ DE RIESGOS '!#REF!),"")</f>
        <v>#ERROR!</v>
      </c>
      <c r="P47" s="244" t="str">
        <f>IF(AND('MATRIZ DE RIESGOS '!#REF!="Muy Baja",'MATRIZ DE RIESGOS '!#REF!="Menor"),CONCATENATE("R2C",'MATRIZ DE RIESGOS '!#REF!),"")</f>
        <v>#ERROR!</v>
      </c>
      <c r="Q47" s="245" t="str">
        <f>IF(AND('MATRIZ DE RIESGOS '!#REF!="Muy Baja",'MATRIZ DE RIESGOS '!#REF!="Menor"),CONCATENATE("R2C",'MATRIZ DE RIESGOS '!#REF!),"")</f>
        <v>#ERROR!</v>
      </c>
      <c r="R47" s="245" t="str">
        <f>IF(AND('MATRIZ DE RIESGOS '!#REF!="Muy Baja",'MATRIZ DE RIESGOS '!#REF!="Menor"),CONCATENATE("R2C",'MATRIZ DE RIESGOS '!#REF!),"")</f>
        <v>#ERROR!</v>
      </c>
      <c r="S47" s="245" t="str">
        <f>IF(AND('MATRIZ DE RIESGOS '!#REF!="Muy Baja",'MATRIZ DE RIESGOS '!#REF!="Menor"),CONCATENATE("R2C",'MATRIZ DE RIESGOS '!#REF!),"")</f>
        <v>#ERROR!</v>
      </c>
      <c r="T47" s="245" t="str">
        <f>IF(AND('MATRIZ DE RIESGOS '!#REF!="Muy Baja",'MATRIZ DE RIESGOS '!#REF!="Menor"),CONCATENATE("R2C",'MATRIZ DE RIESGOS '!#REF!),"")</f>
        <v>#ERROR!</v>
      </c>
      <c r="U47" s="246" t="str">
        <f>IF(AND('MATRIZ DE RIESGOS '!#REF!="Muy Baja",'MATRIZ DE RIESGOS '!#REF!="Menor"),CONCATENATE("R2C",'MATRIZ DE RIESGOS '!#REF!),"")</f>
        <v>#ERROR!</v>
      </c>
      <c r="V47" s="233" t="str">
        <f>IF(AND('MATRIZ DE RIESGOS '!#REF!="Muy Baja",'MATRIZ DE RIESGOS '!#REF!="Moderado"),CONCATENATE("R2C",'MATRIZ DE RIESGOS '!#REF!),"")</f>
        <v>#ERROR!</v>
      </c>
      <c r="W47" s="234" t="str">
        <f>IF(AND('MATRIZ DE RIESGOS '!#REF!="Muy Baja",'MATRIZ DE RIESGOS '!#REF!="Moderado"),CONCATENATE("R2C",'MATRIZ DE RIESGOS '!#REF!),"")</f>
        <v>#ERROR!</v>
      </c>
      <c r="X47" s="234" t="str">
        <f>IF(AND('MATRIZ DE RIESGOS '!#REF!="Muy Baja",'MATRIZ DE RIESGOS '!#REF!="Moderado"),CONCATENATE("R2C",'MATRIZ DE RIESGOS '!#REF!),"")</f>
        <v>#ERROR!</v>
      </c>
      <c r="Y47" s="234" t="str">
        <f>IF(AND('MATRIZ DE RIESGOS '!#REF!="Muy Baja",'MATRIZ DE RIESGOS '!#REF!="Moderado"),CONCATENATE("R2C",'MATRIZ DE RIESGOS '!#REF!),"")</f>
        <v>#ERROR!</v>
      </c>
      <c r="Z47" s="234" t="str">
        <f>IF(AND('MATRIZ DE RIESGOS '!#REF!="Muy Baja",'MATRIZ DE RIESGOS '!#REF!="Moderado"),CONCATENATE("R2C",'MATRIZ DE RIESGOS '!#REF!),"")</f>
        <v>#ERROR!</v>
      </c>
      <c r="AA47" s="235" t="str">
        <f>IF(AND('MATRIZ DE RIESGOS '!#REF!="Muy Baja",'MATRIZ DE RIESGOS '!#REF!="Moderado"),CONCATENATE("R2C",'MATRIZ DE RIESGOS '!#REF!),"")</f>
        <v>#ERROR!</v>
      </c>
      <c r="AB47" s="217" t="str">
        <f>IF(AND('MATRIZ DE RIESGOS '!#REF!="Muy Baja",'MATRIZ DE RIESGOS '!#REF!="Mayor"),CONCATENATE("R2C",'MATRIZ DE RIESGOS '!#REF!),"")</f>
        <v>#ERROR!</v>
      </c>
      <c r="AC47" s="218" t="str">
        <f>IF(AND('MATRIZ DE RIESGOS '!#REF!="Muy Baja",'MATRIZ DE RIESGOS '!#REF!="Mayor"),CONCATENATE("R2C",'MATRIZ DE RIESGOS '!#REF!),"")</f>
        <v>#ERROR!</v>
      </c>
      <c r="AD47" s="218" t="str">
        <f>IF(AND('MATRIZ DE RIESGOS '!#REF!="Muy Baja",'MATRIZ DE RIESGOS '!#REF!="Mayor"),CONCATENATE("R2C",'MATRIZ DE RIESGOS '!#REF!),"")</f>
        <v>#ERROR!</v>
      </c>
      <c r="AE47" s="218" t="str">
        <f>IF(AND('MATRIZ DE RIESGOS '!#REF!="Muy Baja",'MATRIZ DE RIESGOS '!#REF!="Mayor"),CONCATENATE("R2C",'MATRIZ DE RIESGOS '!#REF!),"")</f>
        <v>#ERROR!</v>
      </c>
      <c r="AF47" s="218" t="str">
        <f>IF(AND('MATRIZ DE RIESGOS '!#REF!="Muy Baja",'MATRIZ DE RIESGOS '!#REF!="Mayor"),CONCATENATE("R2C",'MATRIZ DE RIESGOS '!#REF!),"")</f>
        <v>#ERROR!</v>
      </c>
      <c r="AG47" s="219" t="str">
        <f>IF(AND('MATRIZ DE RIESGOS '!#REF!="Muy Baja",'MATRIZ DE RIESGOS '!#REF!="Mayor"),CONCATENATE("R2C",'MATRIZ DE RIESGOS '!#REF!),"")</f>
        <v>#ERROR!</v>
      </c>
      <c r="AH47" s="220" t="str">
        <f>IF(AND('MATRIZ DE RIESGOS '!#REF!="Muy Baja",'MATRIZ DE RIESGOS '!#REF!="Catastrófico"),CONCATENATE("R2C",'MATRIZ DE RIESGOS '!#REF!),"")</f>
        <v>#ERROR!</v>
      </c>
      <c r="AI47" s="221" t="str">
        <f>IF(AND('MATRIZ DE RIESGOS '!#REF!="Muy Baja",'MATRIZ DE RIESGOS '!#REF!="Catastrófico"),CONCATENATE("R2C",'MATRIZ DE RIESGOS '!#REF!),"")</f>
        <v>#ERROR!</v>
      </c>
      <c r="AJ47" s="221" t="str">
        <f>IF(AND('MATRIZ DE RIESGOS '!#REF!="Muy Baja",'MATRIZ DE RIESGOS '!#REF!="Catastrófico"),CONCATENATE("R2C",'MATRIZ DE RIESGOS '!#REF!),"")</f>
        <v>#ERROR!</v>
      </c>
      <c r="AK47" s="221" t="str">
        <f>IF(AND('MATRIZ DE RIESGOS '!#REF!="Muy Baja",'MATRIZ DE RIESGOS '!#REF!="Catastrófico"),CONCATENATE("R2C",'MATRIZ DE RIESGOS '!#REF!),"")</f>
        <v>#ERROR!</v>
      </c>
      <c r="AL47" s="221" t="str">
        <f>IF(AND('MATRIZ DE RIESGOS '!#REF!="Muy Baja",'MATRIZ DE RIESGOS '!#REF!="Catastrófico"),CONCATENATE("R2C",'MATRIZ DE RIESGOS '!#REF!),"")</f>
        <v>#ERROR!</v>
      </c>
      <c r="AM47" s="222" t="str">
        <f>IF(AND('MATRIZ DE RIESGOS '!#REF!="Muy Baja",'MATRIZ DE RIESGOS '!#REF!="Catastrófico"),CONCATENATE("R2C",'MATRIZ DE RIESGOS '!#REF!),"")</f>
        <v>#ERROR!</v>
      </c>
      <c r="AN47" s="1"/>
      <c r="AO47" s="1"/>
      <c r="AP47" s="1"/>
      <c r="AQ47" s="1"/>
      <c r="AR47" s="1"/>
      <c r="AS47" s="1"/>
      <c r="AT47" s="1"/>
      <c r="AU47" s="1"/>
      <c r="AV47" s="1"/>
      <c r="AW47" s="1"/>
      <c r="AX47" s="1"/>
      <c r="AY47" s="1"/>
      <c r="AZ47" s="1"/>
      <c r="BA47" s="1"/>
      <c r="BB47" s="1"/>
      <c r="BC47" s="1"/>
      <c r="BD47" s="1"/>
      <c r="BE47" s="1"/>
      <c r="BF47" s="1"/>
      <c r="BG47" s="1"/>
      <c r="BH47" s="1"/>
      <c r="BI47" s="1"/>
    </row>
    <row r="48" ht="15.0" customHeight="1">
      <c r="A48" s="1"/>
      <c r="B48" s="169"/>
      <c r="D48" s="9"/>
      <c r="E48" s="21"/>
      <c r="I48" s="9"/>
      <c r="J48" s="244" t="str">
        <f>IF(AND('MATRIZ DE RIESGOS '!$Y$15="Muy Baja",'MATRIZ DE RIESGOS '!$AA$15="Leve"),CONCATENATE("R3C",'MATRIZ DE RIESGOS '!$O$15),"")</f>
        <v/>
      </c>
      <c r="K48" s="245" t="str">
        <f>IF(AND('MATRIZ DE RIESGOS '!$Y$16="Muy Baja",'MATRIZ DE RIESGOS '!$AA$16="Leve"),CONCATENATE("R3C",'MATRIZ DE RIESGOS '!$O$16),"")</f>
        <v/>
      </c>
      <c r="L48" s="245" t="str">
        <f>IF(AND('MATRIZ DE RIESGOS '!$Y$17="Muy Baja",'MATRIZ DE RIESGOS '!$AA$17="Leve"),CONCATENATE("R3C",'MATRIZ DE RIESGOS '!$O$17),"")</f>
        <v/>
      </c>
      <c r="M48" s="245" t="str">
        <f>IF(AND('MATRIZ DE RIESGOS '!$Y$18="Muy Baja",'MATRIZ DE RIESGOS '!$AA$18="Leve"),CONCATENATE("R3C",'MATRIZ DE RIESGOS '!$O$18),"")</f>
        <v/>
      </c>
      <c r="N48" s="245" t="str">
        <f>IF(AND('MATRIZ DE RIESGOS '!$Y$19="Muy Baja",'MATRIZ DE RIESGOS '!$AA$19="Leve"),CONCATENATE("R3C",'MATRIZ DE RIESGOS '!$O$19),"")</f>
        <v/>
      </c>
      <c r="O48" s="246" t="str">
        <f>IF(AND('MATRIZ DE RIESGOS '!$Y$20="Muy Baja",'MATRIZ DE RIESGOS '!$AA$20="Leve"),CONCATENATE("R3C",'MATRIZ DE RIESGOS '!$O$20),"")</f>
        <v/>
      </c>
      <c r="P48" s="244" t="str">
        <f>IF(AND('MATRIZ DE RIESGOS '!$Y$15="Muy Baja",'MATRIZ DE RIESGOS '!$AA$15="Menor"),CONCATENATE("R3C",'MATRIZ DE RIESGOS '!$O$15),"")</f>
        <v/>
      </c>
      <c r="Q48" s="245" t="str">
        <f>IF(AND('MATRIZ DE RIESGOS '!$Y$16="Muy Baja",'MATRIZ DE RIESGOS '!$AA$16="Menor"),CONCATENATE("R3C",'MATRIZ DE RIESGOS '!$O$16),"")</f>
        <v/>
      </c>
      <c r="R48" s="245" t="str">
        <f>IF(AND('MATRIZ DE RIESGOS '!$Y$17="Muy Baja",'MATRIZ DE RIESGOS '!$AA$17="Menor"),CONCATENATE("R3C",'MATRIZ DE RIESGOS '!$O$17),"")</f>
        <v/>
      </c>
      <c r="S48" s="245" t="str">
        <f>IF(AND('MATRIZ DE RIESGOS '!$Y$18="Muy Baja",'MATRIZ DE RIESGOS '!$AA$18="Menor"),CONCATENATE("R3C",'MATRIZ DE RIESGOS '!$O$18),"")</f>
        <v/>
      </c>
      <c r="T48" s="245" t="str">
        <f>IF(AND('MATRIZ DE RIESGOS '!$Y$19="Muy Baja",'MATRIZ DE RIESGOS '!$AA$19="Menor"),CONCATENATE("R3C",'MATRIZ DE RIESGOS '!$O$19),"")</f>
        <v/>
      </c>
      <c r="U48" s="246" t="str">
        <f>IF(AND('MATRIZ DE RIESGOS '!$Y$20="Muy Baja",'MATRIZ DE RIESGOS '!$AA$20="Menor"),CONCATENATE("R3C",'MATRIZ DE RIESGOS '!$O$20),"")</f>
        <v/>
      </c>
      <c r="V48" s="233" t="str">
        <f>IF(AND('MATRIZ DE RIESGOS '!$Y$15="Muy Baja",'MATRIZ DE RIESGOS '!$AA$15="Moderado"),CONCATENATE("R3C",'MATRIZ DE RIESGOS '!$O$15),"")</f>
        <v/>
      </c>
      <c r="W48" s="234" t="str">
        <f>IF(AND('MATRIZ DE RIESGOS '!$Y$16="Muy Baja",'MATRIZ DE RIESGOS '!$AA$16="Moderado"),CONCATENATE("R3C",'MATRIZ DE RIESGOS '!$O$16),"")</f>
        <v/>
      </c>
      <c r="X48" s="234" t="str">
        <f>IF(AND('MATRIZ DE RIESGOS '!$Y$17="Muy Baja",'MATRIZ DE RIESGOS '!$AA$17="Moderado"),CONCATENATE("R3C",'MATRIZ DE RIESGOS '!$O$17),"")</f>
        <v/>
      </c>
      <c r="Y48" s="234" t="str">
        <f>IF(AND('MATRIZ DE RIESGOS '!$Y$18="Muy Baja",'MATRIZ DE RIESGOS '!$AA$18="Moderado"),CONCATENATE("R3C",'MATRIZ DE RIESGOS '!$O$18),"")</f>
        <v/>
      </c>
      <c r="Z48" s="234" t="str">
        <f>IF(AND('MATRIZ DE RIESGOS '!$Y$19="Muy Baja",'MATRIZ DE RIESGOS '!$AA$19="Moderado"),CONCATENATE("R3C",'MATRIZ DE RIESGOS '!$O$19),"")</f>
        <v/>
      </c>
      <c r="AA48" s="235" t="str">
        <f>IF(AND('MATRIZ DE RIESGOS '!$Y$20="Muy Baja",'MATRIZ DE RIESGOS '!$AA$20="Moderado"),CONCATENATE("R3C",'MATRIZ DE RIESGOS '!$O$20),"")</f>
        <v/>
      </c>
      <c r="AB48" s="217" t="str">
        <f>IF(AND('MATRIZ DE RIESGOS '!$Y$15="Muy Baja",'MATRIZ DE RIESGOS '!$AA$15="Mayor"),CONCATENATE("R3C",'MATRIZ DE RIESGOS '!$O$15),"")</f>
        <v/>
      </c>
      <c r="AC48" s="218" t="str">
        <f>IF(AND('MATRIZ DE RIESGOS '!$Y$16="Muy Baja",'MATRIZ DE RIESGOS '!$AA$16="Mayor"),CONCATENATE("R3C",'MATRIZ DE RIESGOS '!$O$16),"")</f>
        <v/>
      </c>
      <c r="AD48" s="218" t="str">
        <f>IF(AND('MATRIZ DE RIESGOS '!$Y$17="Muy Baja",'MATRIZ DE RIESGOS '!$AA$17="Mayor"),CONCATENATE("R3C",'MATRIZ DE RIESGOS '!$O$17),"")</f>
        <v/>
      </c>
      <c r="AE48" s="218" t="str">
        <f>IF(AND('MATRIZ DE RIESGOS '!$Y$18="Muy Baja",'MATRIZ DE RIESGOS '!$AA$18="Mayor"),CONCATENATE("R3C",'MATRIZ DE RIESGOS '!$O$18),"")</f>
        <v/>
      </c>
      <c r="AF48" s="218" t="str">
        <f>IF(AND('MATRIZ DE RIESGOS '!$Y$19="Muy Baja",'MATRIZ DE RIESGOS '!$AA$19="Mayor"),CONCATENATE("R3C",'MATRIZ DE RIESGOS '!$O$19),"")</f>
        <v/>
      </c>
      <c r="AG48" s="219" t="str">
        <f>IF(AND('MATRIZ DE RIESGOS '!$Y$20="Muy Baja",'MATRIZ DE RIESGOS '!$AA$20="Mayor"),CONCATENATE("R3C",'MATRIZ DE RIESGOS '!$O$20),"")</f>
        <v/>
      </c>
      <c r="AH48" s="220" t="str">
        <f>IF(AND('MATRIZ DE RIESGOS '!$Y$15="Muy Baja",'MATRIZ DE RIESGOS '!$AA$15="Catastrófico"),CONCATENATE("R3C",'MATRIZ DE RIESGOS '!$O$15),"")</f>
        <v/>
      </c>
      <c r="AI48" s="221" t="str">
        <f>IF(AND('MATRIZ DE RIESGOS '!$Y$16="Muy Baja",'MATRIZ DE RIESGOS '!$AA$16="Catastrófico"),CONCATENATE("R3C",'MATRIZ DE RIESGOS '!$O$16),"")</f>
        <v/>
      </c>
      <c r="AJ48" s="221" t="str">
        <f>IF(AND('MATRIZ DE RIESGOS '!$Y$17="Muy Baja",'MATRIZ DE RIESGOS '!$AA$17="Catastrófico"),CONCATENATE("R3C",'MATRIZ DE RIESGOS '!$O$17),"")</f>
        <v/>
      </c>
      <c r="AK48" s="221" t="str">
        <f>IF(AND('MATRIZ DE RIESGOS '!$Y$18="Muy Baja",'MATRIZ DE RIESGOS '!$AA$18="Catastrófico"),CONCATENATE("R3C",'MATRIZ DE RIESGOS '!$O$18),"")</f>
        <v/>
      </c>
      <c r="AL48" s="221" t="str">
        <f>IF(AND('MATRIZ DE RIESGOS '!$Y$19="Muy Baja",'MATRIZ DE RIESGOS '!$AA$19="Catastrófico"),CONCATENATE("R3C",'MATRIZ DE RIESGOS '!$O$19),"")</f>
        <v/>
      </c>
      <c r="AM48" s="222" t="str">
        <f>IF(AND('MATRIZ DE RIESGOS '!$Y$20="Muy Baja",'MATRIZ DE RIESGOS '!$AA$20="Catastrófico"),CONCATENATE("R3C",'MATRIZ DE RIESGOS '!$O$20),"")</f>
        <v/>
      </c>
      <c r="AN48" s="1"/>
      <c r="AO48" s="1"/>
      <c r="AP48" s="1"/>
      <c r="AQ48" s="1"/>
      <c r="AR48" s="1"/>
      <c r="AS48" s="1"/>
      <c r="AT48" s="1"/>
      <c r="AU48" s="1"/>
      <c r="AV48" s="1"/>
      <c r="AW48" s="1"/>
      <c r="AX48" s="1"/>
      <c r="AY48" s="1"/>
      <c r="AZ48" s="1"/>
      <c r="BA48" s="1"/>
      <c r="BB48" s="1"/>
      <c r="BC48" s="1"/>
      <c r="BD48" s="1"/>
      <c r="BE48" s="1"/>
      <c r="BF48" s="1"/>
      <c r="BG48" s="1"/>
      <c r="BH48" s="1"/>
      <c r="BI48" s="1"/>
    </row>
    <row r="49" ht="15.0" customHeight="1">
      <c r="A49" s="1"/>
      <c r="B49" s="169"/>
      <c r="D49" s="9"/>
      <c r="E49" s="21"/>
      <c r="I49" s="9"/>
      <c r="J49" s="244" t="str">
        <f>IF(AND('MATRIZ DE RIESGOS '!#REF!="Muy Baja",'MATRIZ DE RIESGOS '!#REF!="Leve"),CONCATENATE("R4C",'MATRIZ DE RIESGOS '!#REF!),"")</f>
        <v>#ERROR!</v>
      </c>
      <c r="K49" s="245" t="str">
        <f>IF(AND('MATRIZ DE RIESGOS '!#REF!="Muy Baja",'MATRIZ DE RIESGOS '!#REF!="Leve"),CONCATENATE("R4C",'MATRIZ DE RIESGOS '!#REF!),"")</f>
        <v>#ERROR!</v>
      </c>
      <c r="L49" s="245" t="str">
        <f>IF(AND('MATRIZ DE RIESGOS '!#REF!="Muy Baja",'MATRIZ DE RIESGOS '!#REF!="Leve"),CONCATENATE("R4C",'MATRIZ DE RIESGOS '!#REF!),"")</f>
        <v>#ERROR!</v>
      </c>
      <c r="M49" s="245" t="str">
        <f>IF(AND('MATRIZ DE RIESGOS '!#REF!="Muy Baja",'MATRIZ DE RIESGOS '!#REF!="Leve"),CONCATENATE("R4C",'MATRIZ DE RIESGOS '!#REF!),"")</f>
        <v>#ERROR!</v>
      </c>
      <c r="N49" s="245" t="str">
        <f>IF(AND('MATRIZ DE RIESGOS '!#REF!="Muy Baja",'MATRIZ DE RIESGOS '!#REF!="Leve"),CONCATENATE("R4C",'MATRIZ DE RIESGOS '!#REF!),"")</f>
        <v>#ERROR!</v>
      </c>
      <c r="O49" s="246" t="str">
        <f>IF(AND('MATRIZ DE RIESGOS '!#REF!="Muy Baja",'MATRIZ DE RIESGOS '!#REF!="Leve"),CONCATENATE("R4C",'MATRIZ DE RIESGOS '!#REF!),"")</f>
        <v>#ERROR!</v>
      </c>
      <c r="P49" s="244" t="str">
        <f>IF(AND('MATRIZ DE RIESGOS '!#REF!="Muy Baja",'MATRIZ DE RIESGOS '!#REF!="Menor"),CONCATENATE("R4C",'MATRIZ DE RIESGOS '!#REF!),"")</f>
        <v>#ERROR!</v>
      </c>
      <c r="Q49" s="245" t="str">
        <f>IF(AND('MATRIZ DE RIESGOS '!#REF!="Muy Baja",'MATRIZ DE RIESGOS '!#REF!="Menor"),CONCATENATE("R4C",'MATRIZ DE RIESGOS '!#REF!),"")</f>
        <v>#ERROR!</v>
      </c>
      <c r="R49" s="245" t="str">
        <f>IF(AND('MATRIZ DE RIESGOS '!#REF!="Muy Baja",'MATRIZ DE RIESGOS '!#REF!="Menor"),CONCATENATE("R4C",'MATRIZ DE RIESGOS '!#REF!),"")</f>
        <v>#ERROR!</v>
      </c>
      <c r="S49" s="245" t="str">
        <f>IF(AND('MATRIZ DE RIESGOS '!#REF!="Muy Baja",'MATRIZ DE RIESGOS '!#REF!="Menor"),CONCATENATE("R4C",'MATRIZ DE RIESGOS '!#REF!),"")</f>
        <v>#ERROR!</v>
      </c>
      <c r="T49" s="245" t="str">
        <f>IF(AND('MATRIZ DE RIESGOS '!#REF!="Muy Baja",'MATRIZ DE RIESGOS '!#REF!="Menor"),CONCATENATE("R4C",'MATRIZ DE RIESGOS '!#REF!),"")</f>
        <v>#ERROR!</v>
      </c>
      <c r="U49" s="246" t="str">
        <f>IF(AND('MATRIZ DE RIESGOS '!#REF!="Muy Baja",'MATRIZ DE RIESGOS '!#REF!="Menor"),CONCATENATE("R4C",'MATRIZ DE RIESGOS '!#REF!),"")</f>
        <v>#ERROR!</v>
      </c>
      <c r="V49" s="233" t="str">
        <f>IF(AND('MATRIZ DE RIESGOS '!#REF!="Muy Baja",'MATRIZ DE RIESGOS '!#REF!="Moderado"),CONCATENATE("R4C",'MATRIZ DE RIESGOS '!#REF!),"")</f>
        <v>#ERROR!</v>
      </c>
      <c r="W49" s="234" t="str">
        <f>IF(AND('MATRIZ DE RIESGOS '!#REF!="Muy Baja",'MATRIZ DE RIESGOS '!#REF!="Moderado"),CONCATENATE("R4C",'MATRIZ DE RIESGOS '!#REF!),"")</f>
        <v>#ERROR!</v>
      </c>
      <c r="X49" s="234" t="str">
        <f>IF(AND('MATRIZ DE RIESGOS '!#REF!="Muy Baja",'MATRIZ DE RIESGOS '!#REF!="Moderado"),CONCATENATE("R4C",'MATRIZ DE RIESGOS '!#REF!),"")</f>
        <v>#ERROR!</v>
      </c>
      <c r="Y49" s="234" t="str">
        <f>IF(AND('MATRIZ DE RIESGOS '!#REF!="Muy Baja",'MATRIZ DE RIESGOS '!#REF!="Moderado"),CONCATENATE("R4C",'MATRIZ DE RIESGOS '!#REF!),"")</f>
        <v>#ERROR!</v>
      </c>
      <c r="Z49" s="234" t="str">
        <f>IF(AND('MATRIZ DE RIESGOS '!#REF!="Muy Baja",'MATRIZ DE RIESGOS '!#REF!="Moderado"),CONCATENATE("R4C",'MATRIZ DE RIESGOS '!#REF!),"")</f>
        <v>#ERROR!</v>
      </c>
      <c r="AA49" s="235" t="str">
        <f>IF(AND('MATRIZ DE RIESGOS '!#REF!="Muy Baja",'MATRIZ DE RIESGOS '!#REF!="Moderado"),CONCATENATE("R4C",'MATRIZ DE RIESGOS '!#REF!),"")</f>
        <v>#ERROR!</v>
      </c>
      <c r="AB49" s="217" t="str">
        <f>IF(AND('MATRIZ DE RIESGOS '!#REF!="Muy Baja",'MATRIZ DE RIESGOS '!#REF!="Mayor"),CONCATENATE("R4C",'MATRIZ DE RIESGOS '!#REF!),"")</f>
        <v>#ERROR!</v>
      </c>
      <c r="AC49" s="218" t="str">
        <f>IF(AND('MATRIZ DE RIESGOS '!#REF!="Muy Baja",'MATRIZ DE RIESGOS '!#REF!="Mayor"),CONCATENATE("R4C",'MATRIZ DE RIESGOS '!#REF!),"")</f>
        <v>#ERROR!</v>
      </c>
      <c r="AD49" s="218" t="str">
        <f>IF(AND('MATRIZ DE RIESGOS '!#REF!="Muy Baja",'MATRIZ DE RIESGOS '!#REF!="Mayor"),CONCATENATE("R4C",'MATRIZ DE RIESGOS '!#REF!),"")</f>
        <v>#ERROR!</v>
      </c>
      <c r="AE49" s="218" t="str">
        <f>IF(AND('MATRIZ DE RIESGOS '!#REF!="Muy Baja",'MATRIZ DE RIESGOS '!#REF!="Mayor"),CONCATENATE("R4C",'MATRIZ DE RIESGOS '!#REF!),"")</f>
        <v>#ERROR!</v>
      </c>
      <c r="AF49" s="218" t="str">
        <f>IF(AND('MATRIZ DE RIESGOS '!#REF!="Muy Baja",'MATRIZ DE RIESGOS '!#REF!="Mayor"),CONCATENATE("R4C",'MATRIZ DE RIESGOS '!#REF!),"")</f>
        <v>#ERROR!</v>
      </c>
      <c r="AG49" s="219" t="str">
        <f>IF(AND('MATRIZ DE RIESGOS '!#REF!="Muy Baja",'MATRIZ DE RIESGOS '!#REF!="Mayor"),CONCATENATE("R4C",'MATRIZ DE RIESGOS '!#REF!),"")</f>
        <v>#ERROR!</v>
      </c>
      <c r="AH49" s="220" t="str">
        <f>IF(AND('MATRIZ DE RIESGOS '!#REF!="Muy Baja",'MATRIZ DE RIESGOS '!#REF!="Catastrófico"),CONCATENATE("R4C",'MATRIZ DE RIESGOS '!#REF!),"")</f>
        <v>#ERROR!</v>
      </c>
      <c r="AI49" s="221" t="str">
        <f>IF(AND('MATRIZ DE RIESGOS '!#REF!="Muy Baja",'MATRIZ DE RIESGOS '!#REF!="Catastrófico"),CONCATENATE("R4C",'MATRIZ DE RIESGOS '!#REF!),"")</f>
        <v>#ERROR!</v>
      </c>
      <c r="AJ49" s="221" t="str">
        <f>IF(AND('MATRIZ DE RIESGOS '!#REF!="Muy Baja",'MATRIZ DE RIESGOS '!#REF!="Catastrófico"),CONCATENATE("R4C",'MATRIZ DE RIESGOS '!#REF!),"")</f>
        <v>#ERROR!</v>
      </c>
      <c r="AK49" s="221" t="str">
        <f>IF(AND('MATRIZ DE RIESGOS '!#REF!="Muy Baja",'MATRIZ DE RIESGOS '!#REF!="Catastrófico"),CONCATENATE("R4C",'MATRIZ DE RIESGOS '!#REF!),"")</f>
        <v>#ERROR!</v>
      </c>
      <c r="AL49" s="221" t="str">
        <f>IF(AND('MATRIZ DE RIESGOS '!#REF!="Muy Baja",'MATRIZ DE RIESGOS '!#REF!="Catastrófico"),CONCATENATE("R4C",'MATRIZ DE RIESGOS '!#REF!),"")</f>
        <v>#ERROR!</v>
      </c>
      <c r="AM49" s="222" t="str">
        <f>IF(AND('MATRIZ DE RIESGOS '!#REF!="Muy Baja",'MATRIZ DE RIESGOS '!#REF!="Catastrófico"),CONCATENATE("R4C",'MATRIZ DE RIESGOS '!#REF!),"")</f>
        <v>#ERROR!</v>
      </c>
      <c r="AN49" s="1"/>
      <c r="AO49" s="1"/>
      <c r="AP49" s="1"/>
      <c r="AQ49" s="1"/>
      <c r="AR49" s="1"/>
      <c r="AS49" s="1"/>
      <c r="AT49" s="1"/>
      <c r="AU49" s="1"/>
      <c r="AV49" s="1"/>
      <c r="AW49" s="1"/>
      <c r="AX49" s="1"/>
      <c r="AY49" s="1"/>
      <c r="AZ49" s="1"/>
      <c r="BA49" s="1"/>
      <c r="BB49" s="1"/>
      <c r="BC49" s="1"/>
      <c r="BD49" s="1"/>
      <c r="BE49" s="1"/>
      <c r="BF49" s="1"/>
      <c r="BG49" s="1"/>
      <c r="BH49" s="1"/>
      <c r="BI49" s="1"/>
    </row>
    <row r="50" ht="15.0" customHeight="1">
      <c r="A50" s="1"/>
      <c r="B50" s="169"/>
      <c r="D50" s="9"/>
      <c r="E50" s="21"/>
      <c r="I50" s="9"/>
      <c r="J50" s="244" t="str">
        <f>IF(AND('MATRIZ DE RIESGOS '!#REF!="Muy Baja",'MATRIZ DE RIESGOS '!#REF!="Leve"),CONCATENATE("R5C",'MATRIZ DE RIESGOS '!#REF!),"")</f>
        <v>#ERROR!</v>
      </c>
      <c r="K50" s="245" t="str">
        <f>IF(AND('MATRIZ DE RIESGOS '!#REF!="Muy Baja",'MATRIZ DE RIESGOS '!#REF!="Leve"),CONCATENATE("R5C",'MATRIZ DE RIESGOS '!#REF!),"")</f>
        <v>#ERROR!</v>
      </c>
      <c r="L50" s="245" t="str">
        <f>IF(AND('MATRIZ DE RIESGOS '!#REF!="Muy Baja",'MATRIZ DE RIESGOS '!#REF!="Leve"),CONCATENATE("R5C",'MATRIZ DE RIESGOS '!#REF!),"")</f>
        <v>#ERROR!</v>
      </c>
      <c r="M50" s="245" t="str">
        <f>IF(AND('MATRIZ DE RIESGOS '!#REF!="Muy Baja",'MATRIZ DE RIESGOS '!#REF!="Leve"),CONCATENATE("R5C",'MATRIZ DE RIESGOS '!#REF!),"")</f>
        <v>#ERROR!</v>
      </c>
      <c r="N50" s="245" t="str">
        <f>IF(AND('MATRIZ DE RIESGOS '!#REF!="Muy Baja",'MATRIZ DE RIESGOS '!#REF!="Leve"),CONCATENATE("R5C",'MATRIZ DE RIESGOS '!#REF!),"")</f>
        <v>#ERROR!</v>
      </c>
      <c r="O50" s="246" t="str">
        <f>IF(AND('MATRIZ DE RIESGOS '!#REF!="Muy Baja",'MATRIZ DE RIESGOS '!#REF!="Leve"),CONCATENATE("R5C",'MATRIZ DE RIESGOS '!#REF!),"")</f>
        <v>#ERROR!</v>
      </c>
      <c r="P50" s="244" t="str">
        <f>IF(AND('MATRIZ DE RIESGOS '!#REF!="Muy Baja",'MATRIZ DE RIESGOS '!#REF!="Menor"),CONCATENATE("R5C",'MATRIZ DE RIESGOS '!#REF!),"")</f>
        <v>#ERROR!</v>
      </c>
      <c r="Q50" s="245" t="str">
        <f>IF(AND('MATRIZ DE RIESGOS '!#REF!="Muy Baja",'MATRIZ DE RIESGOS '!#REF!="Menor"),CONCATENATE("R5C",'MATRIZ DE RIESGOS '!#REF!),"")</f>
        <v>#ERROR!</v>
      </c>
      <c r="R50" s="245" t="str">
        <f>IF(AND('MATRIZ DE RIESGOS '!#REF!="Muy Baja",'MATRIZ DE RIESGOS '!#REF!="Menor"),CONCATENATE("R5C",'MATRIZ DE RIESGOS '!#REF!),"")</f>
        <v>#ERROR!</v>
      </c>
      <c r="S50" s="245" t="str">
        <f>IF(AND('MATRIZ DE RIESGOS '!#REF!="Muy Baja",'MATRIZ DE RIESGOS '!#REF!="Menor"),CONCATENATE("R5C",'MATRIZ DE RIESGOS '!#REF!),"")</f>
        <v>#ERROR!</v>
      </c>
      <c r="T50" s="245" t="str">
        <f>IF(AND('MATRIZ DE RIESGOS '!#REF!="Muy Baja",'MATRIZ DE RIESGOS '!#REF!="Menor"),CONCATENATE("R5C",'MATRIZ DE RIESGOS '!#REF!),"")</f>
        <v>#ERROR!</v>
      </c>
      <c r="U50" s="246" t="str">
        <f>IF(AND('MATRIZ DE RIESGOS '!#REF!="Muy Baja",'MATRIZ DE RIESGOS '!#REF!="Menor"),CONCATENATE("R5C",'MATRIZ DE RIESGOS '!#REF!),"")</f>
        <v>#ERROR!</v>
      </c>
      <c r="V50" s="233" t="str">
        <f>IF(AND('MATRIZ DE RIESGOS '!#REF!="Muy Baja",'MATRIZ DE RIESGOS '!#REF!="Moderado"),CONCATENATE("R5C",'MATRIZ DE RIESGOS '!#REF!),"")</f>
        <v>#ERROR!</v>
      </c>
      <c r="W50" s="234" t="str">
        <f>IF(AND('MATRIZ DE RIESGOS '!#REF!="Muy Baja",'MATRIZ DE RIESGOS '!#REF!="Moderado"),CONCATENATE("R5C",'MATRIZ DE RIESGOS '!#REF!),"")</f>
        <v>#ERROR!</v>
      </c>
      <c r="X50" s="234" t="str">
        <f>IF(AND('MATRIZ DE RIESGOS '!#REF!="Muy Baja",'MATRIZ DE RIESGOS '!#REF!="Moderado"),CONCATENATE("R5C",'MATRIZ DE RIESGOS '!#REF!),"")</f>
        <v>#ERROR!</v>
      </c>
      <c r="Y50" s="234" t="str">
        <f>IF(AND('MATRIZ DE RIESGOS '!#REF!="Muy Baja",'MATRIZ DE RIESGOS '!#REF!="Moderado"),CONCATENATE("R5C",'MATRIZ DE RIESGOS '!#REF!),"")</f>
        <v>#ERROR!</v>
      </c>
      <c r="Z50" s="234" t="str">
        <f>IF(AND('MATRIZ DE RIESGOS '!#REF!="Muy Baja",'MATRIZ DE RIESGOS '!#REF!="Moderado"),CONCATENATE("R5C",'MATRIZ DE RIESGOS '!#REF!),"")</f>
        <v>#ERROR!</v>
      </c>
      <c r="AA50" s="235" t="str">
        <f>IF(AND('MATRIZ DE RIESGOS '!#REF!="Muy Baja",'MATRIZ DE RIESGOS '!#REF!="Moderado"),CONCATENATE("R5C",'MATRIZ DE RIESGOS '!#REF!),"")</f>
        <v>#ERROR!</v>
      </c>
      <c r="AB50" s="217" t="str">
        <f>IF(AND('MATRIZ DE RIESGOS '!#REF!="Muy Baja",'MATRIZ DE RIESGOS '!#REF!="Mayor"),CONCATENATE("R5C",'MATRIZ DE RIESGOS '!#REF!),"")</f>
        <v>#ERROR!</v>
      </c>
      <c r="AC50" s="218" t="str">
        <f>IF(AND('MATRIZ DE RIESGOS '!#REF!="Muy Baja",'MATRIZ DE RIESGOS '!#REF!="Mayor"),CONCATENATE("R5C",'MATRIZ DE RIESGOS '!#REF!),"")</f>
        <v>#ERROR!</v>
      </c>
      <c r="AD50" s="218" t="str">
        <f>IF(AND('MATRIZ DE RIESGOS '!#REF!="Muy Baja",'MATRIZ DE RIESGOS '!#REF!="Mayor"),CONCATENATE("R5C",'MATRIZ DE RIESGOS '!#REF!),"")</f>
        <v>#ERROR!</v>
      </c>
      <c r="AE50" s="218" t="str">
        <f>IF(AND('MATRIZ DE RIESGOS '!#REF!="Muy Baja",'MATRIZ DE RIESGOS '!#REF!="Mayor"),CONCATENATE("R5C",'MATRIZ DE RIESGOS '!#REF!),"")</f>
        <v>#ERROR!</v>
      </c>
      <c r="AF50" s="218" t="str">
        <f>IF(AND('MATRIZ DE RIESGOS '!#REF!="Muy Baja",'MATRIZ DE RIESGOS '!#REF!="Mayor"),CONCATENATE("R5C",'MATRIZ DE RIESGOS '!#REF!),"")</f>
        <v>#ERROR!</v>
      </c>
      <c r="AG50" s="219" t="str">
        <f>IF(AND('MATRIZ DE RIESGOS '!#REF!="Muy Baja",'MATRIZ DE RIESGOS '!#REF!="Mayor"),CONCATENATE("R5C",'MATRIZ DE RIESGOS '!#REF!),"")</f>
        <v>#ERROR!</v>
      </c>
      <c r="AH50" s="220" t="str">
        <f>IF(AND('MATRIZ DE RIESGOS '!#REF!="Muy Baja",'MATRIZ DE RIESGOS '!#REF!="Catastrófico"),CONCATENATE("R5C",'MATRIZ DE RIESGOS '!#REF!),"")</f>
        <v>#ERROR!</v>
      </c>
      <c r="AI50" s="221" t="str">
        <f>IF(AND('MATRIZ DE RIESGOS '!#REF!="Muy Baja",'MATRIZ DE RIESGOS '!#REF!="Catastrófico"),CONCATENATE("R5C",'MATRIZ DE RIESGOS '!#REF!),"")</f>
        <v>#ERROR!</v>
      </c>
      <c r="AJ50" s="221" t="str">
        <f>IF(AND('MATRIZ DE RIESGOS '!#REF!="Muy Baja",'MATRIZ DE RIESGOS '!#REF!="Catastrófico"),CONCATENATE("R5C",'MATRIZ DE RIESGOS '!#REF!),"")</f>
        <v>#ERROR!</v>
      </c>
      <c r="AK50" s="221" t="str">
        <f>IF(AND('MATRIZ DE RIESGOS '!#REF!="Muy Baja",'MATRIZ DE RIESGOS '!#REF!="Catastrófico"),CONCATENATE("R5C",'MATRIZ DE RIESGOS '!#REF!),"")</f>
        <v>#ERROR!</v>
      </c>
      <c r="AL50" s="221" t="str">
        <f>IF(AND('MATRIZ DE RIESGOS '!#REF!="Muy Baja",'MATRIZ DE RIESGOS '!#REF!="Catastrófico"),CONCATENATE("R5C",'MATRIZ DE RIESGOS '!#REF!),"")</f>
        <v>#ERROR!</v>
      </c>
      <c r="AM50" s="222" t="str">
        <f>IF(AND('MATRIZ DE RIESGOS '!#REF!="Muy Baja",'MATRIZ DE RIESGOS '!#REF!="Catastrófico"),CONCATENATE("R5C",'MATRIZ DE RIESGOS '!#REF!),"")</f>
        <v>#ERROR!</v>
      </c>
      <c r="AN50" s="1"/>
      <c r="AO50" s="1"/>
      <c r="AP50" s="1"/>
      <c r="AQ50" s="1"/>
      <c r="AR50" s="1"/>
      <c r="AS50" s="1"/>
      <c r="AT50" s="1"/>
      <c r="AU50" s="1"/>
      <c r="AV50" s="1"/>
      <c r="AW50" s="1"/>
      <c r="AX50" s="1"/>
      <c r="AY50" s="1"/>
      <c r="AZ50" s="1"/>
      <c r="BA50" s="1"/>
      <c r="BB50" s="1"/>
      <c r="BC50" s="1"/>
      <c r="BD50" s="1"/>
      <c r="BE50" s="1"/>
      <c r="BF50" s="1"/>
      <c r="BG50" s="1"/>
      <c r="BH50" s="1"/>
      <c r="BI50" s="1"/>
    </row>
    <row r="51" ht="15.0" customHeight="1">
      <c r="A51" s="1"/>
      <c r="B51" s="169"/>
      <c r="D51" s="9"/>
      <c r="E51" s="21"/>
      <c r="I51" s="9"/>
      <c r="J51" s="244" t="str">
        <f>IF(AND('MATRIZ DE RIESGOS '!#REF!="Muy Baja",'MATRIZ DE RIESGOS '!#REF!="Leve"),CONCATENATE("R6C",'MATRIZ DE RIESGOS '!#REF!),"")</f>
        <v>#ERROR!</v>
      </c>
      <c r="K51" s="245" t="str">
        <f>IF(AND('MATRIZ DE RIESGOS '!#REF!="Muy Baja",'MATRIZ DE RIESGOS '!#REF!="Leve"),CONCATENATE("R6C",'MATRIZ DE RIESGOS '!#REF!),"")</f>
        <v>#ERROR!</v>
      </c>
      <c r="L51" s="245" t="str">
        <f>IF(AND('MATRIZ DE RIESGOS '!#REF!="Muy Baja",'MATRIZ DE RIESGOS '!#REF!="Leve"),CONCATENATE("R6C",'MATRIZ DE RIESGOS '!#REF!),"")</f>
        <v>#ERROR!</v>
      </c>
      <c r="M51" s="245" t="str">
        <f>IF(AND('MATRIZ DE RIESGOS '!#REF!="Muy Baja",'MATRIZ DE RIESGOS '!#REF!="Leve"),CONCATENATE("R6C",'MATRIZ DE RIESGOS '!#REF!),"")</f>
        <v>#ERROR!</v>
      </c>
      <c r="N51" s="245" t="str">
        <f>IF(AND('MATRIZ DE RIESGOS '!#REF!="Muy Baja",'MATRIZ DE RIESGOS '!#REF!="Leve"),CONCATENATE("R6C",'MATRIZ DE RIESGOS '!#REF!),"")</f>
        <v>#ERROR!</v>
      </c>
      <c r="O51" s="246" t="str">
        <f>IF(AND('MATRIZ DE RIESGOS '!#REF!="Muy Baja",'MATRIZ DE RIESGOS '!#REF!="Leve"),CONCATENATE("R6C",'MATRIZ DE RIESGOS '!#REF!),"")</f>
        <v>#ERROR!</v>
      </c>
      <c r="P51" s="244" t="str">
        <f>IF(AND('MATRIZ DE RIESGOS '!#REF!="Muy Baja",'MATRIZ DE RIESGOS '!#REF!="Menor"),CONCATENATE("R6C",'MATRIZ DE RIESGOS '!#REF!),"")</f>
        <v>#ERROR!</v>
      </c>
      <c r="Q51" s="245" t="str">
        <f>IF(AND('MATRIZ DE RIESGOS '!#REF!="Muy Baja",'MATRIZ DE RIESGOS '!#REF!="Menor"),CONCATENATE("R6C",'MATRIZ DE RIESGOS '!#REF!),"")</f>
        <v>#ERROR!</v>
      </c>
      <c r="R51" s="245" t="str">
        <f>IF(AND('MATRIZ DE RIESGOS '!#REF!="Muy Baja",'MATRIZ DE RIESGOS '!#REF!="Menor"),CONCATENATE("R6C",'MATRIZ DE RIESGOS '!#REF!),"")</f>
        <v>#ERROR!</v>
      </c>
      <c r="S51" s="245" t="str">
        <f>IF(AND('MATRIZ DE RIESGOS '!#REF!="Muy Baja",'MATRIZ DE RIESGOS '!#REF!="Menor"),CONCATENATE("R6C",'MATRIZ DE RIESGOS '!#REF!),"")</f>
        <v>#ERROR!</v>
      </c>
      <c r="T51" s="245" t="str">
        <f>IF(AND('MATRIZ DE RIESGOS '!#REF!="Muy Baja",'MATRIZ DE RIESGOS '!#REF!="Menor"),CONCATENATE("R6C",'MATRIZ DE RIESGOS '!#REF!),"")</f>
        <v>#ERROR!</v>
      </c>
      <c r="U51" s="246" t="str">
        <f>IF(AND('MATRIZ DE RIESGOS '!#REF!="Muy Baja",'MATRIZ DE RIESGOS '!#REF!="Menor"),CONCATENATE("R6C",'MATRIZ DE RIESGOS '!#REF!),"")</f>
        <v>#ERROR!</v>
      </c>
      <c r="V51" s="233" t="str">
        <f>IF(AND('MATRIZ DE RIESGOS '!#REF!="Muy Baja",'MATRIZ DE RIESGOS '!#REF!="Moderado"),CONCATENATE("R6C",'MATRIZ DE RIESGOS '!#REF!),"")</f>
        <v>#ERROR!</v>
      </c>
      <c r="W51" s="234" t="str">
        <f>IF(AND('MATRIZ DE RIESGOS '!#REF!="Muy Baja",'MATRIZ DE RIESGOS '!#REF!="Moderado"),CONCATENATE("R6C",'MATRIZ DE RIESGOS '!#REF!),"")</f>
        <v>#ERROR!</v>
      </c>
      <c r="X51" s="234" t="str">
        <f>IF(AND('MATRIZ DE RIESGOS '!#REF!="Muy Baja",'MATRIZ DE RIESGOS '!#REF!="Moderado"),CONCATENATE("R6C",'MATRIZ DE RIESGOS '!#REF!),"")</f>
        <v>#ERROR!</v>
      </c>
      <c r="Y51" s="234" t="str">
        <f>IF(AND('MATRIZ DE RIESGOS '!#REF!="Muy Baja",'MATRIZ DE RIESGOS '!#REF!="Moderado"),CONCATENATE("R6C",'MATRIZ DE RIESGOS '!#REF!),"")</f>
        <v>#ERROR!</v>
      </c>
      <c r="Z51" s="234" t="str">
        <f>IF(AND('MATRIZ DE RIESGOS '!#REF!="Muy Baja",'MATRIZ DE RIESGOS '!#REF!="Moderado"),CONCATENATE("R6C",'MATRIZ DE RIESGOS '!#REF!),"")</f>
        <v>#ERROR!</v>
      </c>
      <c r="AA51" s="235" t="str">
        <f>IF(AND('MATRIZ DE RIESGOS '!#REF!="Muy Baja",'MATRIZ DE RIESGOS '!#REF!="Moderado"),CONCATENATE("R6C",'MATRIZ DE RIESGOS '!#REF!),"")</f>
        <v>#ERROR!</v>
      </c>
      <c r="AB51" s="217" t="str">
        <f>IF(AND('MATRIZ DE RIESGOS '!#REF!="Muy Baja",'MATRIZ DE RIESGOS '!#REF!="Mayor"),CONCATENATE("R6C",'MATRIZ DE RIESGOS '!#REF!),"")</f>
        <v>#ERROR!</v>
      </c>
      <c r="AC51" s="218" t="str">
        <f>IF(AND('MATRIZ DE RIESGOS '!#REF!="Muy Baja",'MATRIZ DE RIESGOS '!#REF!="Mayor"),CONCATENATE("R6C",'MATRIZ DE RIESGOS '!#REF!),"")</f>
        <v>#ERROR!</v>
      </c>
      <c r="AD51" s="218" t="str">
        <f>IF(AND('MATRIZ DE RIESGOS '!#REF!="Muy Baja",'MATRIZ DE RIESGOS '!#REF!="Mayor"),CONCATENATE("R6C",'MATRIZ DE RIESGOS '!#REF!),"")</f>
        <v>#ERROR!</v>
      </c>
      <c r="AE51" s="218" t="str">
        <f>IF(AND('MATRIZ DE RIESGOS '!#REF!="Muy Baja",'MATRIZ DE RIESGOS '!#REF!="Mayor"),CONCATENATE("R6C",'MATRIZ DE RIESGOS '!#REF!),"")</f>
        <v>#ERROR!</v>
      </c>
      <c r="AF51" s="218" t="str">
        <f>IF(AND('MATRIZ DE RIESGOS '!#REF!="Muy Baja",'MATRIZ DE RIESGOS '!#REF!="Mayor"),CONCATENATE("R6C",'MATRIZ DE RIESGOS '!#REF!),"")</f>
        <v>#ERROR!</v>
      </c>
      <c r="AG51" s="219" t="str">
        <f>IF(AND('MATRIZ DE RIESGOS '!#REF!="Muy Baja",'MATRIZ DE RIESGOS '!#REF!="Mayor"),CONCATENATE("R6C",'MATRIZ DE RIESGOS '!#REF!),"")</f>
        <v>#ERROR!</v>
      </c>
      <c r="AH51" s="220" t="str">
        <f>IF(AND('MATRIZ DE RIESGOS '!#REF!="Muy Baja",'MATRIZ DE RIESGOS '!#REF!="Catastrófico"),CONCATENATE("R6C",'MATRIZ DE RIESGOS '!#REF!),"")</f>
        <v>#ERROR!</v>
      </c>
      <c r="AI51" s="221" t="str">
        <f>IF(AND('MATRIZ DE RIESGOS '!#REF!="Muy Baja",'MATRIZ DE RIESGOS '!#REF!="Catastrófico"),CONCATENATE("R6C",'MATRIZ DE RIESGOS '!#REF!),"")</f>
        <v>#ERROR!</v>
      </c>
      <c r="AJ51" s="221" t="str">
        <f>IF(AND('MATRIZ DE RIESGOS '!#REF!="Muy Baja",'MATRIZ DE RIESGOS '!#REF!="Catastrófico"),CONCATENATE("R6C",'MATRIZ DE RIESGOS '!#REF!),"")</f>
        <v>#ERROR!</v>
      </c>
      <c r="AK51" s="221" t="str">
        <f>IF(AND('MATRIZ DE RIESGOS '!#REF!="Muy Baja",'MATRIZ DE RIESGOS '!#REF!="Catastrófico"),CONCATENATE("R6C",'MATRIZ DE RIESGOS '!#REF!),"")</f>
        <v>#ERROR!</v>
      </c>
      <c r="AL51" s="221" t="str">
        <f>IF(AND('MATRIZ DE RIESGOS '!#REF!="Muy Baja",'MATRIZ DE RIESGOS '!#REF!="Catastrófico"),CONCATENATE("R6C",'MATRIZ DE RIESGOS '!#REF!),"")</f>
        <v>#ERROR!</v>
      </c>
      <c r="AM51" s="222" t="str">
        <f>IF(AND('MATRIZ DE RIESGOS '!#REF!="Muy Baja",'MATRIZ DE RIESGOS '!#REF!="Catastrófico"),CONCATENATE("R6C",'MATRIZ DE RIESGOS '!#REF!),"")</f>
        <v>#ERROR!</v>
      </c>
      <c r="AN51" s="1"/>
      <c r="AO51" s="1"/>
      <c r="AP51" s="1"/>
      <c r="AQ51" s="1"/>
      <c r="AR51" s="1"/>
      <c r="AS51" s="1"/>
      <c r="AT51" s="1"/>
      <c r="AU51" s="1"/>
      <c r="AV51" s="1"/>
      <c r="AW51" s="1"/>
      <c r="AX51" s="1"/>
      <c r="AY51" s="1"/>
      <c r="AZ51" s="1"/>
      <c r="BA51" s="1"/>
      <c r="BB51" s="1"/>
      <c r="BC51" s="1"/>
      <c r="BD51" s="1"/>
      <c r="BE51" s="1"/>
      <c r="BF51" s="1"/>
      <c r="BG51" s="1"/>
      <c r="BH51" s="1"/>
      <c r="BI51" s="1"/>
    </row>
    <row r="52" ht="15.0" customHeight="1">
      <c r="A52" s="1"/>
      <c r="B52" s="169"/>
      <c r="D52" s="9"/>
      <c r="E52" s="21"/>
      <c r="I52" s="9"/>
      <c r="J52" s="244" t="str">
        <f>IF(AND('MATRIZ DE RIESGOS '!#REF!="Muy Baja",'MATRIZ DE RIESGOS '!#REF!="Leve"),CONCATENATE("R7C",'MATRIZ DE RIESGOS '!#REF!),"")</f>
        <v>#ERROR!</v>
      </c>
      <c r="K52" s="245" t="str">
        <f>IF(AND('MATRIZ DE RIESGOS '!#REF!="Muy Baja",'MATRIZ DE RIESGOS '!#REF!="Leve"),CONCATENATE("R7C",'MATRIZ DE RIESGOS '!#REF!),"")</f>
        <v>#ERROR!</v>
      </c>
      <c r="L52" s="245" t="str">
        <f>IF(AND('MATRIZ DE RIESGOS '!#REF!="Muy Baja",'MATRIZ DE RIESGOS '!#REF!="Leve"),CONCATENATE("R7C",'MATRIZ DE RIESGOS '!#REF!),"")</f>
        <v>#ERROR!</v>
      </c>
      <c r="M52" s="245" t="str">
        <f>IF(AND('MATRIZ DE RIESGOS '!#REF!="Muy Baja",'MATRIZ DE RIESGOS '!#REF!="Leve"),CONCATENATE("R7C",'MATRIZ DE RIESGOS '!#REF!),"")</f>
        <v>#ERROR!</v>
      </c>
      <c r="N52" s="245" t="str">
        <f>IF(AND('MATRIZ DE RIESGOS '!#REF!="Muy Baja",'MATRIZ DE RIESGOS '!#REF!="Leve"),CONCATENATE("R7C",'MATRIZ DE RIESGOS '!#REF!),"")</f>
        <v>#ERROR!</v>
      </c>
      <c r="O52" s="246" t="str">
        <f>IF(AND('MATRIZ DE RIESGOS '!#REF!="Muy Baja",'MATRIZ DE RIESGOS '!#REF!="Leve"),CONCATENATE("R7C",'MATRIZ DE RIESGOS '!#REF!),"")</f>
        <v>#ERROR!</v>
      </c>
      <c r="P52" s="244" t="str">
        <f>IF(AND('MATRIZ DE RIESGOS '!#REF!="Muy Baja",'MATRIZ DE RIESGOS '!#REF!="Menor"),CONCATENATE("R7C",'MATRIZ DE RIESGOS '!#REF!),"")</f>
        <v>#ERROR!</v>
      </c>
      <c r="Q52" s="245" t="str">
        <f>IF(AND('MATRIZ DE RIESGOS '!#REF!="Muy Baja",'MATRIZ DE RIESGOS '!#REF!="Menor"),CONCATENATE("R7C",'MATRIZ DE RIESGOS '!#REF!),"")</f>
        <v>#ERROR!</v>
      </c>
      <c r="R52" s="245" t="str">
        <f>IF(AND('MATRIZ DE RIESGOS '!#REF!="Muy Baja",'MATRIZ DE RIESGOS '!#REF!="Menor"),CONCATENATE("R7C",'MATRIZ DE RIESGOS '!#REF!),"")</f>
        <v>#ERROR!</v>
      </c>
      <c r="S52" s="245" t="str">
        <f>IF(AND('MATRIZ DE RIESGOS '!#REF!="Muy Baja",'MATRIZ DE RIESGOS '!#REF!="Menor"),CONCATENATE("R7C",'MATRIZ DE RIESGOS '!#REF!),"")</f>
        <v>#ERROR!</v>
      </c>
      <c r="T52" s="245" t="str">
        <f>IF(AND('MATRIZ DE RIESGOS '!#REF!="Muy Baja",'MATRIZ DE RIESGOS '!#REF!="Menor"),CONCATENATE("R7C",'MATRIZ DE RIESGOS '!#REF!),"")</f>
        <v>#ERROR!</v>
      </c>
      <c r="U52" s="246" t="str">
        <f>IF(AND('MATRIZ DE RIESGOS '!#REF!="Muy Baja",'MATRIZ DE RIESGOS '!#REF!="Menor"),CONCATENATE("R7C",'MATRIZ DE RIESGOS '!#REF!),"")</f>
        <v>#ERROR!</v>
      </c>
      <c r="V52" s="233" t="str">
        <f>IF(AND('MATRIZ DE RIESGOS '!#REF!="Muy Baja",'MATRIZ DE RIESGOS '!#REF!="Moderado"),CONCATENATE("R7C",'MATRIZ DE RIESGOS '!#REF!),"")</f>
        <v>#ERROR!</v>
      </c>
      <c r="W52" s="234" t="str">
        <f>IF(AND('MATRIZ DE RIESGOS '!#REF!="Muy Baja",'MATRIZ DE RIESGOS '!#REF!="Moderado"),CONCATENATE("R7C",'MATRIZ DE RIESGOS '!#REF!),"")</f>
        <v>#ERROR!</v>
      </c>
      <c r="X52" s="234" t="str">
        <f>IF(AND('MATRIZ DE RIESGOS '!#REF!="Muy Baja",'MATRIZ DE RIESGOS '!#REF!="Moderado"),CONCATENATE("R7C",'MATRIZ DE RIESGOS '!#REF!),"")</f>
        <v>#ERROR!</v>
      </c>
      <c r="Y52" s="234" t="str">
        <f>IF(AND('MATRIZ DE RIESGOS '!#REF!="Muy Baja",'MATRIZ DE RIESGOS '!#REF!="Moderado"),CONCATENATE("R7C",'MATRIZ DE RIESGOS '!#REF!),"")</f>
        <v>#ERROR!</v>
      </c>
      <c r="Z52" s="234" t="str">
        <f>IF(AND('MATRIZ DE RIESGOS '!#REF!="Muy Baja",'MATRIZ DE RIESGOS '!#REF!="Moderado"),CONCATENATE("R7C",'MATRIZ DE RIESGOS '!#REF!),"")</f>
        <v>#ERROR!</v>
      </c>
      <c r="AA52" s="235" t="str">
        <f>IF(AND('MATRIZ DE RIESGOS '!#REF!="Muy Baja",'MATRIZ DE RIESGOS '!#REF!="Moderado"),CONCATENATE("R7C",'MATRIZ DE RIESGOS '!#REF!),"")</f>
        <v>#ERROR!</v>
      </c>
      <c r="AB52" s="217" t="str">
        <f>IF(AND('MATRIZ DE RIESGOS '!#REF!="Muy Baja",'MATRIZ DE RIESGOS '!#REF!="Mayor"),CONCATENATE("R7C",'MATRIZ DE RIESGOS '!#REF!),"")</f>
        <v>#ERROR!</v>
      </c>
      <c r="AC52" s="218" t="str">
        <f>IF(AND('MATRIZ DE RIESGOS '!#REF!="Muy Baja",'MATRIZ DE RIESGOS '!#REF!="Mayor"),CONCATENATE("R7C",'MATRIZ DE RIESGOS '!#REF!),"")</f>
        <v>#ERROR!</v>
      </c>
      <c r="AD52" s="218" t="str">
        <f>IF(AND('MATRIZ DE RIESGOS '!#REF!="Muy Baja",'MATRIZ DE RIESGOS '!#REF!="Mayor"),CONCATENATE("R7C",'MATRIZ DE RIESGOS '!#REF!),"")</f>
        <v>#ERROR!</v>
      </c>
      <c r="AE52" s="218" t="str">
        <f>IF(AND('MATRIZ DE RIESGOS '!#REF!="Muy Baja",'MATRIZ DE RIESGOS '!#REF!="Mayor"),CONCATENATE("R7C",'MATRIZ DE RIESGOS '!#REF!),"")</f>
        <v>#ERROR!</v>
      </c>
      <c r="AF52" s="218" t="str">
        <f>IF(AND('MATRIZ DE RIESGOS '!#REF!="Muy Baja",'MATRIZ DE RIESGOS '!#REF!="Mayor"),CONCATENATE("R7C",'MATRIZ DE RIESGOS '!#REF!),"")</f>
        <v>#ERROR!</v>
      </c>
      <c r="AG52" s="219" t="str">
        <f>IF(AND('MATRIZ DE RIESGOS '!#REF!="Muy Baja",'MATRIZ DE RIESGOS '!#REF!="Mayor"),CONCATENATE("R7C",'MATRIZ DE RIESGOS '!#REF!),"")</f>
        <v>#ERROR!</v>
      </c>
      <c r="AH52" s="220" t="str">
        <f>IF(AND('MATRIZ DE RIESGOS '!#REF!="Muy Baja",'MATRIZ DE RIESGOS '!#REF!="Catastrófico"),CONCATENATE("R7C",'MATRIZ DE RIESGOS '!#REF!),"")</f>
        <v>#ERROR!</v>
      </c>
      <c r="AI52" s="221" t="str">
        <f>IF(AND('MATRIZ DE RIESGOS '!#REF!="Muy Baja",'MATRIZ DE RIESGOS '!#REF!="Catastrófico"),CONCATENATE("R7C",'MATRIZ DE RIESGOS '!#REF!),"")</f>
        <v>#ERROR!</v>
      </c>
      <c r="AJ52" s="221" t="str">
        <f>IF(AND('MATRIZ DE RIESGOS '!#REF!="Muy Baja",'MATRIZ DE RIESGOS '!#REF!="Catastrófico"),CONCATENATE("R7C",'MATRIZ DE RIESGOS '!#REF!),"")</f>
        <v>#ERROR!</v>
      </c>
      <c r="AK52" s="221" t="str">
        <f>IF(AND('MATRIZ DE RIESGOS '!#REF!="Muy Baja",'MATRIZ DE RIESGOS '!#REF!="Catastrófico"),CONCATENATE("R7C",'MATRIZ DE RIESGOS '!#REF!),"")</f>
        <v>#ERROR!</v>
      </c>
      <c r="AL52" s="221" t="str">
        <f>IF(AND('MATRIZ DE RIESGOS '!#REF!="Muy Baja",'MATRIZ DE RIESGOS '!#REF!="Catastrófico"),CONCATENATE("R7C",'MATRIZ DE RIESGOS '!#REF!),"")</f>
        <v>#ERROR!</v>
      </c>
      <c r="AM52" s="222" t="str">
        <f>IF(AND('MATRIZ DE RIESGOS '!#REF!="Muy Baja",'MATRIZ DE RIESGOS '!#REF!="Catastrófico"),CONCATENATE("R7C",'MATRIZ DE RIESGOS '!#REF!),"")</f>
        <v>#ERROR!</v>
      </c>
      <c r="AN52" s="1"/>
      <c r="AO52" s="1"/>
      <c r="AP52" s="1"/>
      <c r="AQ52" s="1"/>
      <c r="AR52" s="1"/>
      <c r="AS52" s="1"/>
      <c r="AT52" s="1"/>
      <c r="AU52" s="1"/>
      <c r="AV52" s="1"/>
      <c r="AW52" s="1"/>
      <c r="AX52" s="1"/>
      <c r="AY52" s="1"/>
      <c r="AZ52" s="1"/>
      <c r="BA52" s="1"/>
      <c r="BB52" s="1"/>
      <c r="BC52" s="1"/>
      <c r="BD52" s="1"/>
      <c r="BE52" s="1"/>
      <c r="BF52" s="1"/>
      <c r="BG52" s="1"/>
      <c r="BH52" s="1"/>
      <c r="BI52" s="1"/>
    </row>
    <row r="53" ht="15.0" customHeight="1">
      <c r="A53" s="1"/>
      <c r="B53" s="169"/>
      <c r="D53" s="9"/>
      <c r="E53" s="21"/>
      <c r="I53" s="9"/>
      <c r="J53" s="244" t="str">
        <f>IF(AND('MATRIZ DE RIESGOS '!#REF!="Muy Baja",'MATRIZ DE RIESGOS '!#REF!="Leve"),CONCATENATE("R8C",'MATRIZ DE RIESGOS '!#REF!),"")</f>
        <v>#ERROR!</v>
      </c>
      <c r="K53" s="245" t="str">
        <f>IF(AND('MATRIZ DE RIESGOS '!#REF!="Muy Baja",'MATRIZ DE RIESGOS '!#REF!="Leve"),CONCATENATE("R8C",'MATRIZ DE RIESGOS '!#REF!),"")</f>
        <v>#ERROR!</v>
      </c>
      <c r="L53" s="245" t="str">
        <f>IF(AND('MATRIZ DE RIESGOS '!#REF!="Muy Baja",'MATRIZ DE RIESGOS '!#REF!="Leve"),CONCATENATE("R8C",'MATRIZ DE RIESGOS '!#REF!),"")</f>
        <v>#ERROR!</v>
      </c>
      <c r="M53" s="245" t="str">
        <f>IF(AND('MATRIZ DE RIESGOS '!#REF!="Muy Baja",'MATRIZ DE RIESGOS '!#REF!="Leve"),CONCATENATE("R8C",'MATRIZ DE RIESGOS '!#REF!),"")</f>
        <v>#ERROR!</v>
      </c>
      <c r="N53" s="245" t="str">
        <f>IF(AND('MATRIZ DE RIESGOS '!#REF!="Muy Baja",'MATRIZ DE RIESGOS '!#REF!="Leve"),CONCATENATE("R8C",'MATRIZ DE RIESGOS '!#REF!),"")</f>
        <v>#ERROR!</v>
      </c>
      <c r="O53" s="246" t="str">
        <f>IF(AND('MATRIZ DE RIESGOS '!#REF!="Muy Baja",'MATRIZ DE RIESGOS '!#REF!="Leve"),CONCATENATE("R8C",'MATRIZ DE RIESGOS '!#REF!),"")</f>
        <v>#ERROR!</v>
      </c>
      <c r="P53" s="244" t="str">
        <f>IF(AND('MATRIZ DE RIESGOS '!#REF!="Muy Baja",'MATRIZ DE RIESGOS '!#REF!="Menor"),CONCATENATE("R8C",'MATRIZ DE RIESGOS '!#REF!),"")</f>
        <v>#ERROR!</v>
      </c>
      <c r="Q53" s="245" t="str">
        <f>IF(AND('MATRIZ DE RIESGOS '!#REF!="Muy Baja",'MATRIZ DE RIESGOS '!#REF!="Menor"),CONCATENATE("R8C",'MATRIZ DE RIESGOS '!#REF!),"")</f>
        <v>#ERROR!</v>
      </c>
      <c r="R53" s="245" t="str">
        <f>IF(AND('MATRIZ DE RIESGOS '!#REF!="Muy Baja",'MATRIZ DE RIESGOS '!#REF!="Menor"),CONCATENATE("R8C",'MATRIZ DE RIESGOS '!#REF!),"")</f>
        <v>#ERROR!</v>
      </c>
      <c r="S53" s="245" t="str">
        <f>IF(AND('MATRIZ DE RIESGOS '!#REF!="Muy Baja",'MATRIZ DE RIESGOS '!#REF!="Menor"),CONCATENATE("R8C",'MATRIZ DE RIESGOS '!#REF!),"")</f>
        <v>#ERROR!</v>
      </c>
      <c r="T53" s="245" t="str">
        <f>IF(AND('MATRIZ DE RIESGOS '!#REF!="Muy Baja",'MATRIZ DE RIESGOS '!#REF!="Menor"),CONCATENATE("R8C",'MATRIZ DE RIESGOS '!#REF!),"")</f>
        <v>#ERROR!</v>
      </c>
      <c r="U53" s="246" t="str">
        <f>IF(AND('MATRIZ DE RIESGOS '!#REF!="Muy Baja",'MATRIZ DE RIESGOS '!#REF!="Menor"),CONCATENATE("R8C",'MATRIZ DE RIESGOS '!#REF!),"")</f>
        <v>#ERROR!</v>
      </c>
      <c r="V53" s="233" t="str">
        <f>IF(AND('MATRIZ DE RIESGOS '!#REF!="Muy Baja",'MATRIZ DE RIESGOS '!#REF!="Moderado"),CONCATENATE("R8C",'MATRIZ DE RIESGOS '!#REF!),"")</f>
        <v>#ERROR!</v>
      </c>
      <c r="W53" s="234" t="str">
        <f>IF(AND('MATRIZ DE RIESGOS '!#REF!="Muy Baja",'MATRIZ DE RIESGOS '!#REF!="Moderado"),CONCATENATE("R8C",'MATRIZ DE RIESGOS '!#REF!),"")</f>
        <v>#ERROR!</v>
      </c>
      <c r="X53" s="234" t="str">
        <f>IF(AND('MATRIZ DE RIESGOS '!#REF!="Muy Baja",'MATRIZ DE RIESGOS '!#REF!="Moderado"),CONCATENATE("R8C",'MATRIZ DE RIESGOS '!#REF!),"")</f>
        <v>#ERROR!</v>
      </c>
      <c r="Y53" s="234" t="str">
        <f>IF(AND('MATRIZ DE RIESGOS '!#REF!="Muy Baja",'MATRIZ DE RIESGOS '!#REF!="Moderado"),CONCATENATE("R8C",'MATRIZ DE RIESGOS '!#REF!),"")</f>
        <v>#ERROR!</v>
      </c>
      <c r="Z53" s="234" t="str">
        <f>IF(AND('MATRIZ DE RIESGOS '!#REF!="Muy Baja",'MATRIZ DE RIESGOS '!#REF!="Moderado"),CONCATENATE("R8C",'MATRIZ DE RIESGOS '!#REF!),"")</f>
        <v>#ERROR!</v>
      </c>
      <c r="AA53" s="235" t="str">
        <f>IF(AND('MATRIZ DE RIESGOS '!#REF!="Muy Baja",'MATRIZ DE RIESGOS '!#REF!="Moderado"),CONCATENATE("R8C",'MATRIZ DE RIESGOS '!#REF!),"")</f>
        <v>#ERROR!</v>
      </c>
      <c r="AB53" s="217" t="str">
        <f>IF(AND('MATRIZ DE RIESGOS '!#REF!="Muy Baja",'MATRIZ DE RIESGOS '!#REF!="Mayor"),CONCATENATE("R8C",'MATRIZ DE RIESGOS '!#REF!),"")</f>
        <v>#ERROR!</v>
      </c>
      <c r="AC53" s="218" t="str">
        <f>IF(AND('MATRIZ DE RIESGOS '!#REF!="Muy Baja",'MATRIZ DE RIESGOS '!#REF!="Mayor"),CONCATENATE("R8C",'MATRIZ DE RIESGOS '!#REF!),"")</f>
        <v>#ERROR!</v>
      </c>
      <c r="AD53" s="218" t="str">
        <f>IF(AND('MATRIZ DE RIESGOS '!#REF!="Muy Baja",'MATRIZ DE RIESGOS '!#REF!="Mayor"),CONCATENATE("R8C",'MATRIZ DE RIESGOS '!#REF!),"")</f>
        <v>#ERROR!</v>
      </c>
      <c r="AE53" s="218" t="str">
        <f>IF(AND('MATRIZ DE RIESGOS '!#REF!="Muy Baja",'MATRIZ DE RIESGOS '!#REF!="Mayor"),CONCATENATE("R8C",'MATRIZ DE RIESGOS '!#REF!),"")</f>
        <v>#ERROR!</v>
      </c>
      <c r="AF53" s="218" t="str">
        <f>IF(AND('MATRIZ DE RIESGOS '!#REF!="Muy Baja",'MATRIZ DE RIESGOS '!#REF!="Mayor"),CONCATENATE("R8C",'MATRIZ DE RIESGOS '!#REF!),"")</f>
        <v>#ERROR!</v>
      </c>
      <c r="AG53" s="219" t="str">
        <f>IF(AND('MATRIZ DE RIESGOS '!#REF!="Muy Baja",'MATRIZ DE RIESGOS '!#REF!="Mayor"),CONCATENATE("R8C",'MATRIZ DE RIESGOS '!#REF!),"")</f>
        <v>#ERROR!</v>
      </c>
      <c r="AH53" s="220" t="str">
        <f>IF(AND('MATRIZ DE RIESGOS '!#REF!="Muy Baja",'MATRIZ DE RIESGOS '!#REF!="Catastrófico"),CONCATENATE("R8C",'MATRIZ DE RIESGOS '!#REF!),"")</f>
        <v>#ERROR!</v>
      </c>
      <c r="AI53" s="221" t="str">
        <f>IF(AND('MATRIZ DE RIESGOS '!#REF!="Muy Baja",'MATRIZ DE RIESGOS '!#REF!="Catastrófico"),CONCATENATE("R8C",'MATRIZ DE RIESGOS '!#REF!),"")</f>
        <v>#ERROR!</v>
      </c>
      <c r="AJ53" s="221" t="str">
        <f>IF(AND('MATRIZ DE RIESGOS '!#REF!="Muy Baja",'MATRIZ DE RIESGOS '!#REF!="Catastrófico"),CONCATENATE("R8C",'MATRIZ DE RIESGOS '!#REF!),"")</f>
        <v>#ERROR!</v>
      </c>
      <c r="AK53" s="221" t="str">
        <f>IF(AND('MATRIZ DE RIESGOS '!#REF!="Muy Baja",'MATRIZ DE RIESGOS '!#REF!="Catastrófico"),CONCATENATE("R8C",'MATRIZ DE RIESGOS '!#REF!),"")</f>
        <v>#ERROR!</v>
      </c>
      <c r="AL53" s="221" t="str">
        <f>IF(AND('MATRIZ DE RIESGOS '!#REF!="Muy Baja",'MATRIZ DE RIESGOS '!#REF!="Catastrófico"),CONCATENATE("R8C",'MATRIZ DE RIESGOS '!#REF!),"")</f>
        <v>#ERROR!</v>
      </c>
      <c r="AM53" s="222" t="str">
        <f>IF(AND('MATRIZ DE RIESGOS '!#REF!="Muy Baja",'MATRIZ DE RIESGOS '!#REF!="Catastrófico"),CONCATENATE("R8C",'MATRIZ DE RIESGOS '!#REF!),"")</f>
        <v>#ERROR!</v>
      </c>
      <c r="AN53" s="1"/>
      <c r="AO53" s="1"/>
      <c r="AP53" s="1"/>
      <c r="AQ53" s="1"/>
      <c r="AR53" s="1"/>
      <c r="AS53" s="1"/>
      <c r="AT53" s="1"/>
      <c r="AU53" s="1"/>
      <c r="AV53" s="1"/>
      <c r="AW53" s="1"/>
      <c r="AX53" s="1"/>
      <c r="AY53" s="1"/>
      <c r="AZ53" s="1"/>
      <c r="BA53" s="1"/>
      <c r="BB53" s="1"/>
      <c r="BC53" s="1"/>
      <c r="BD53" s="1"/>
      <c r="BE53" s="1"/>
      <c r="BF53" s="1"/>
      <c r="BG53" s="1"/>
      <c r="BH53" s="1"/>
      <c r="BI53" s="1"/>
    </row>
    <row r="54" ht="15.0" customHeight="1">
      <c r="A54" s="1"/>
      <c r="B54" s="169"/>
      <c r="D54" s="9"/>
      <c r="E54" s="21"/>
      <c r="I54" s="9"/>
      <c r="J54" s="244" t="str">
        <f>IF(AND('MATRIZ DE RIESGOS '!#REF!="Muy Baja",'MATRIZ DE RIESGOS '!#REF!="Leve"),CONCATENATE("R9C",'MATRIZ DE RIESGOS '!#REF!),"")</f>
        <v>#ERROR!</v>
      </c>
      <c r="K54" s="245" t="str">
        <f>IF(AND('MATRIZ DE RIESGOS '!#REF!="Muy Baja",'MATRIZ DE RIESGOS '!#REF!="Leve"),CONCATENATE("R9C",'MATRIZ DE RIESGOS '!#REF!),"")</f>
        <v>#ERROR!</v>
      </c>
      <c r="L54" s="245" t="str">
        <f>IF(AND('MATRIZ DE RIESGOS '!#REF!="Muy Baja",'MATRIZ DE RIESGOS '!#REF!="Leve"),CONCATENATE("R9C",'MATRIZ DE RIESGOS '!#REF!),"")</f>
        <v>#ERROR!</v>
      </c>
      <c r="M54" s="245" t="str">
        <f>IF(AND('MATRIZ DE RIESGOS '!#REF!="Muy Baja",'MATRIZ DE RIESGOS '!#REF!="Leve"),CONCATENATE("R9C",'MATRIZ DE RIESGOS '!#REF!),"")</f>
        <v>#ERROR!</v>
      </c>
      <c r="N54" s="245" t="str">
        <f>IF(AND('MATRIZ DE RIESGOS '!#REF!="Muy Baja",'MATRIZ DE RIESGOS '!#REF!="Leve"),CONCATENATE("R9C",'MATRIZ DE RIESGOS '!#REF!),"")</f>
        <v>#ERROR!</v>
      </c>
      <c r="O54" s="246" t="str">
        <f>IF(AND('MATRIZ DE RIESGOS '!#REF!="Muy Baja",'MATRIZ DE RIESGOS '!#REF!="Leve"),CONCATENATE("R9C",'MATRIZ DE RIESGOS '!#REF!),"")</f>
        <v>#ERROR!</v>
      </c>
      <c r="P54" s="244" t="str">
        <f>IF(AND('MATRIZ DE RIESGOS '!#REF!="Muy Baja",'MATRIZ DE RIESGOS '!#REF!="Menor"),CONCATENATE("R9C",'MATRIZ DE RIESGOS '!#REF!),"")</f>
        <v>#ERROR!</v>
      </c>
      <c r="Q54" s="245" t="str">
        <f>IF(AND('MATRIZ DE RIESGOS '!#REF!="Muy Baja",'MATRIZ DE RIESGOS '!#REF!="Menor"),CONCATENATE("R9C",'MATRIZ DE RIESGOS '!#REF!),"")</f>
        <v>#ERROR!</v>
      </c>
      <c r="R54" s="245" t="str">
        <f>IF(AND('MATRIZ DE RIESGOS '!#REF!="Muy Baja",'MATRIZ DE RIESGOS '!#REF!="Menor"),CONCATENATE("R9C",'MATRIZ DE RIESGOS '!#REF!),"")</f>
        <v>#ERROR!</v>
      </c>
      <c r="S54" s="245" t="str">
        <f>IF(AND('MATRIZ DE RIESGOS '!#REF!="Muy Baja",'MATRIZ DE RIESGOS '!#REF!="Menor"),CONCATENATE("R9C",'MATRIZ DE RIESGOS '!#REF!),"")</f>
        <v>#ERROR!</v>
      </c>
      <c r="T54" s="245" t="str">
        <f>IF(AND('MATRIZ DE RIESGOS '!#REF!="Muy Baja",'MATRIZ DE RIESGOS '!#REF!="Menor"),CONCATENATE("R9C",'MATRIZ DE RIESGOS '!#REF!),"")</f>
        <v>#ERROR!</v>
      </c>
      <c r="U54" s="246" t="str">
        <f>IF(AND('MATRIZ DE RIESGOS '!#REF!="Muy Baja",'MATRIZ DE RIESGOS '!#REF!="Menor"),CONCATENATE("R9C",'MATRIZ DE RIESGOS '!#REF!),"")</f>
        <v>#ERROR!</v>
      </c>
      <c r="V54" s="233" t="str">
        <f>IF(AND('MATRIZ DE RIESGOS '!#REF!="Muy Baja",'MATRIZ DE RIESGOS '!#REF!="Moderado"),CONCATENATE("R9C",'MATRIZ DE RIESGOS '!#REF!),"")</f>
        <v>#ERROR!</v>
      </c>
      <c r="W54" s="234" t="str">
        <f>IF(AND('MATRIZ DE RIESGOS '!#REF!="Muy Baja",'MATRIZ DE RIESGOS '!#REF!="Moderado"),CONCATENATE("R9C",'MATRIZ DE RIESGOS '!#REF!),"")</f>
        <v>#ERROR!</v>
      </c>
      <c r="X54" s="234" t="str">
        <f>IF(AND('MATRIZ DE RIESGOS '!#REF!="Muy Baja",'MATRIZ DE RIESGOS '!#REF!="Moderado"),CONCATENATE("R9C",'MATRIZ DE RIESGOS '!#REF!),"")</f>
        <v>#ERROR!</v>
      </c>
      <c r="Y54" s="234" t="str">
        <f>IF(AND('MATRIZ DE RIESGOS '!#REF!="Muy Baja",'MATRIZ DE RIESGOS '!#REF!="Moderado"),CONCATENATE("R9C",'MATRIZ DE RIESGOS '!#REF!),"")</f>
        <v>#ERROR!</v>
      </c>
      <c r="Z54" s="234" t="str">
        <f>IF(AND('MATRIZ DE RIESGOS '!#REF!="Muy Baja",'MATRIZ DE RIESGOS '!#REF!="Moderado"),CONCATENATE("R9C",'MATRIZ DE RIESGOS '!#REF!),"")</f>
        <v>#ERROR!</v>
      </c>
      <c r="AA54" s="235" t="str">
        <f>IF(AND('MATRIZ DE RIESGOS '!#REF!="Muy Baja",'MATRIZ DE RIESGOS '!#REF!="Moderado"),CONCATENATE("R9C",'MATRIZ DE RIESGOS '!#REF!),"")</f>
        <v>#ERROR!</v>
      </c>
      <c r="AB54" s="217" t="str">
        <f>IF(AND('MATRIZ DE RIESGOS '!#REF!="Muy Baja",'MATRIZ DE RIESGOS '!#REF!="Mayor"),CONCATENATE("R9C",'MATRIZ DE RIESGOS '!#REF!),"")</f>
        <v>#ERROR!</v>
      </c>
      <c r="AC54" s="218" t="str">
        <f>IF(AND('MATRIZ DE RIESGOS '!#REF!="Muy Baja",'MATRIZ DE RIESGOS '!#REF!="Mayor"),CONCATENATE("R9C",'MATRIZ DE RIESGOS '!#REF!),"")</f>
        <v>#ERROR!</v>
      </c>
      <c r="AD54" s="218" t="str">
        <f>IF(AND('MATRIZ DE RIESGOS '!#REF!="Muy Baja",'MATRIZ DE RIESGOS '!#REF!="Mayor"),CONCATENATE("R9C",'MATRIZ DE RIESGOS '!#REF!),"")</f>
        <v>#ERROR!</v>
      </c>
      <c r="AE54" s="218" t="str">
        <f>IF(AND('MATRIZ DE RIESGOS '!#REF!="Muy Baja",'MATRIZ DE RIESGOS '!#REF!="Mayor"),CONCATENATE("R9C",'MATRIZ DE RIESGOS '!#REF!),"")</f>
        <v>#ERROR!</v>
      </c>
      <c r="AF54" s="218" t="str">
        <f>IF(AND('MATRIZ DE RIESGOS '!#REF!="Muy Baja",'MATRIZ DE RIESGOS '!#REF!="Mayor"),CONCATENATE("R9C",'MATRIZ DE RIESGOS '!#REF!),"")</f>
        <v>#ERROR!</v>
      </c>
      <c r="AG54" s="219" t="str">
        <f>IF(AND('MATRIZ DE RIESGOS '!#REF!="Muy Baja",'MATRIZ DE RIESGOS '!#REF!="Mayor"),CONCATENATE("R9C",'MATRIZ DE RIESGOS '!#REF!),"")</f>
        <v>#ERROR!</v>
      </c>
      <c r="AH54" s="220" t="str">
        <f>IF(AND('MATRIZ DE RIESGOS '!#REF!="Muy Baja",'MATRIZ DE RIESGOS '!#REF!="Catastrófico"),CONCATENATE("R9C",'MATRIZ DE RIESGOS '!#REF!),"")</f>
        <v>#ERROR!</v>
      </c>
      <c r="AI54" s="221" t="str">
        <f>IF(AND('MATRIZ DE RIESGOS '!#REF!="Muy Baja",'MATRIZ DE RIESGOS '!#REF!="Catastrófico"),CONCATENATE("R9C",'MATRIZ DE RIESGOS '!#REF!),"")</f>
        <v>#ERROR!</v>
      </c>
      <c r="AJ54" s="221" t="str">
        <f>IF(AND('MATRIZ DE RIESGOS '!#REF!="Muy Baja",'MATRIZ DE RIESGOS '!#REF!="Catastrófico"),CONCATENATE("R9C",'MATRIZ DE RIESGOS '!#REF!),"")</f>
        <v>#ERROR!</v>
      </c>
      <c r="AK54" s="221" t="str">
        <f>IF(AND('MATRIZ DE RIESGOS '!#REF!="Muy Baja",'MATRIZ DE RIESGOS '!#REF!="Catastrófico"),CONCATENATE("R9C",'MATRIZ DE RIESGOS '!#REF!),"")</f>
        <v>#ERROR!</v>
      </c>
      <c r="AL54" s="221" t="str">
        <f>IF(AND('MATRIZ DE RIESGOS '!#REF!="Muy Baja",'MATRIZ DE RIESGOS '!#REF!="Catastrófico"),CONCATENATE("R9C",'MATRIZ DE RIESGOS '!#REF!),"")</f>
        <v>#ERROR!</v>
      </c>
      <c r="AM54" s="222" t="str">
        <f>IF(AND('MATRIZ DE RIESGOS '!#REF!="Muy Baja",'MATRIZ DE RIESGOS '!#REF!="Catastrófico"),CONCATENATE("R9C",'MATRIZ DE RIESGOS '!#REF!),"")</f>
        <v>#ERROR!</v>
      </c>
      <c r="AN54" s="1"/>
      <c r="AO54" s="1"/>
      <c r="AP54" s="1"/>
      <c r="AQ54" s="1"/>
      <c r="AR54" s="1"/>
      <c r="AS54" s="1"/>
      <c r="AT54" s="1"/>
      <c r="AU54" s="1"/>
      <c r="AV54" s="1"/>
      <c r="AW54" s="1"/>
      <c r="AX54" s="1"/>
      <c r="AY54" s="1"/>
      <c r="AZ54" s="1"/>
      <c r="BA54" s="1"/>
      <c r="BB54" s="1"/>
      <c r="BC54" s="1"/>
      <c r="BD54" s="1"/>
      <c r="BE54" s="1"/>
      <c r="BF54" s="1"/>
      <c r="BG54" s="1"/>
      <c r="BH54" s="1"/>
      <c r="BI54" s="1"/>
    </row>
    <row r="55" ht="15.75" customHeight="1">
      <c r="A55" s="1"/>
      <c r="B55" s="171"/>
      <c r="C55" s="172"/>
      <c r="D55" s="186"/>
      <c r="E55" s="191"/>
      <c r="F55" s="192"/>
      <c r="G55" s="192"/>
      <c r="H55" s="192"/>
      <c r="I55" s="193"/>
      <c r="J55" s="247" t="str">
        <f>IF(AND('MATRIZ DE RIESGOS '!#REF!="Muy Baja",'MATRIZ DE RIESGOS '!#REF!="Leve"),CONCATENATE("R10C",'MATRIZ DE RIESGOS '!#REF!),"")</f>
        <v>#ERROR!</v>
      </c>
      <c r="K55" s="248" t="str">
        <f>IF(AND('MATRIZ DE RIESGOS '!#REF!="Muy Baja",'MATRIZ DE RIESGOS '!#REF!="Leve"),CONCATENATE("R10C",'MATRIZ DE RIESGOS '!#REF!),"")</f>
        <v>#ERROR!</v>
      </c>
      <c r="L55" s="248" t="str">
        <f>IF(AND('MATRIZ DE RIESGOS '!#REF!="Muy Baja",'MATRIZ DE RIESGOS '!#REF!="Leve"),CONCATENATE("R10C",'MATRIZ DE RIESGOS '!#REF!),"")</f>
        <v>#ERROR!</v>
      </c>
      <c r="M55" s="248" t="str">
        <f>IF(AND('MATRIZ DE RIESGOS '!#REF!="Muy Baja",'MATRIZ DE RIESGOS '!#REF!="Leve"),CONCATENATE("R10C",'MATRIZ DE RIESGOS '!#REF!),"")</f>
        <v>#ERROR!</v>
      </c>
      <c r="N55" s="248" t="str">
        <f>IF(AND('MATRIZ DE RIESGOS '!#REF!="Muy Baja",'MATRIZ DE RIESGOS '!#REF!="Leve"),CONCATENATE("R10C",'MATRIZ DE RIESGOS '!#REF!),"")</f>
        <v>#ERROR!</v>
      </c>
      <c r="O55" s="249" t="str">
        <f>IF(AND('MATRIZ DE RIESGOS '!#REF!="Muy Baja",'MATRIZ DE RIESGOS '!#REF!="Leve"),CONCATENATE("R10C",'MATRIZ DE RIESGOS '!#REF!),"")</f>
        <v>#ERROR!</v>
      </c>
      <c r="P55" s="247" t="str">
        <f>IF(AND('MATRIZ DE RIESGOS '!#REF!="Muy Baja",'MATRIZ DE RIESGOS '!#REF!="Menor"),CONCATENATE("R10C",'MATRIZ DE RIESGOS '!#REF!),"")</f>
        <v>#ERROR!</v>
      </c>
      <c r="Q55" s="248" t="str">
        <f>IF(AND('MATRIZ DE RIESGOS '!#REF!="Muy Baja",'MATRIZ DE RIESGOS '!#REF!="Menor"),CONCATENATE("R10C",'MATRIZ DE RIESGOS '!#REF!),"")</f>
        <v>#ERROR!</v>
      </c>
      <c r="R55" s="248" t="str">
        <f>IF(AND('MATRIZ DE RIESGOS '!#REF!="Muy Baja",'MATRIZ DE RIESGOS '!#REF!="Menor"),CONCATENATE("R10C",'MATRIZ DE RIESGOS '!#REF!),"")</f>
        <v>#ERROR!</v>
      </c>
      <c r="S55" s="248" t="str">
        <f>IF(AND('MATRIZ DE RIESGOS '!#REF!="Muy Baja",'MATRIZ DE RIESGOS '!#REF!="Menor"),CONCATENATE("R10C",'MATRIZ DE RIESGOS '!#REF!),"")</f>
        <v>#ERROR!</v>
      </c>
      <c r="T55" s="248" t="str">
        <f>IF(AND('MATRIZ DE RIESGOS '!#REF!="Muy Baja",'MATRIZ DE RIESGOS '!#REF!="Menor"),CONCATENATE("R10C",'MATRIZ DE RIESGOS '!#REF!),"")</f>
        <v>#ERROR!</v>
      </c>
      <c r="U55" s="249" t="str">
        <f>IF(AND('MATRIZ DE RIESGOS '!#REF!="Muy Baja",'MATRIZ DE RIESGOS '!#REF!="Menor"),CONCATENATE("R10C",'MATRIZ DE RIESGOS '!#REF!),"")</f>
        <v>#ERROR!</v>
      </c>
      <c r="V55" s="236" t="str">
        <f>IF(AND('MATRIZ DE RIESGOS '!#REF!="Muy Baja",'MATRIZ DE RIESGOS '!#REF!="Moderado"),CONCATENATE("R10C",'MATRIZ DE RIESGOS '!#REF!),"")</f>
        <v>#ERROR!</v>
      </c>
      <c r="W55" s="237" t="str">
        <f>IF(AND('MATRIZ DE RIESGOS '!#REF!="Muy Baja",'MATRIZ DE RIESGOS '!#REF!="Moderado"),CONCATENATE("R10C",'MATRIZ DE RIESGOS '!#REF!),"")</f>
        <v>#ERROR!</v>
      </c>
      <c r="X55" s="237" t="str">
        <f>IF(AND('MATRIZ DE RIESGOS '!#REF!="Muy Baja",'MATRIZ DE RIESGOS '!#REF!="Moderado"),CONCATENATE("R10C",'MATRIZ DE RIESGOS '!#REF!),"")</f>
        <v>#ERROR!</v>
      </c>
      <c r="Y55" s="237" t="str">
        <f>IF(AND('MATRIZ DE RIESGOS '!#REF!="Muy Baja",'MATRIZ DE RIESGOS '!#REF!="Moderado"),CONCATENATE("R10C",'MATRIZ DE RIESGOS '!#REF!),"")</f>
        <v>#ERROR!</v>
      </c>
      <c r="Z55" s="237" t="str">
        <f>IF(AND('MATRIZ DE RIESGOS '!#REF!="Muy Baja",'MATRIZ DE RIESGOS '!#REF!="Moderado"),CONCATENATE("R10C",'MATRIZ DE RIESGOS '!#REF!),"")</f>
        <v>#ERROR!</v>
      </c>
      <c r="AA55" s="238" t="str">
        <f>IF(AND('MATRIZ DE RIESGOS '!#REF!="Muy Baja",'MATRIZ DE RIESGOS '!#REF!="Moderado"),CONCATENATE("R10C",'MATRIZ DE RIESGOS '!#REF!),"")</f>
        <v>#ERROR!</v>
      </c>
      <c r="AB55" s="223" t="str">
        <f>IF(AND('MATRIZ DE RIESGOS '!#REF!="Muy Baja",'MATRIZ DE RIESGOS '!#REF!="Mayor"),CONCATENATE("R10C",'MATRIZ DE RIESGOS '!#REF!),"")</f>
        <v>#ERROR!</v>
      </c>
      <c r="AC55" s="224" t="str">
        <f>IF(AND('MATRIZ DE RIESGOS '!#REF!="Muy Baja",'MATRIZ DE RIESGOS '!#REF!="Mayor"),CONCATENATE("R10C",'MATRIZ DE RIESGOS '!#REF!),"")</f>
        <v>#ERROR!</v>
      </c>
      <c r="AD55" s="224" t="str">
        <f>IF(AND('MATRIZ DE RIESGOS '!#REF!="Muy Baja",'MATRIZ DE RIESGOS '!#REF!="Mayor"),CONCATENATE("R10C",'MATRIZ DE RIESGOS '!#REF!),"")</f>
        <v>#ERROR!</v>
      </c>
      <c r="AE55" s="224" t="str">
        <f>IF(AND('MATRIZ DE RIESGOS '!#REF!="Muy Baja",'MATRIZ DE RIESGOS '!#REF!="Mayor"),CONCATENATE("R10C",'MATRIZ DE RIESGOS '!#REF!),"")</f>
        <v>#ERROR!</v>
      </c>
      <c r="AF55" s="224" t="str">
        <f>IF(AND('MATRIZ DE RIESGOS '!#REF!="Muy Baja",'MATRIZ DE RIESGOS '!#REF!="Mayor"),CONCATENATE("R10C",'MATRIZ DE RIESGOS '!#REF!),"")</f>
        <v>#ERROR!</v>
      </c>
      <c r="AG55" s="225" t="str">
        <f>IF(AND('MATRIZ DE RIESGOS '!#REF!="Muy Baja",'MATRIZ DE RIESGOS '!#REF!="Mayor"),CONCATENATE("R10C",'MATRIZ DE RIESGOS '!#REF!),"")</f>
        <v>#ERROR!</v>
      </c>
      <c r="AH55" s="226" t="str">
        <f>IF(AND('MATRIZ DE RIESGOS '!#REF!="Muy Baja",'MATRIZ DE RIESGOS '!#REF!="Catastrófico"),CONCATENATE("R10C",'MATRIZ DE RIESGOS '!#REF!),"")</f>
        <v>#ERROR!</v>
      </c>
      <c r="AI55" s="227" t="str">
        <f>IF(AND('MATRIZ DE RIESGOS '!#REF!="Muy Baja",'MATRIZ DE RIESGOS '!#REF!="Catastrófico"),CONCATENATE("R10C",'MATRIZ DE RIESGOS '!#REF!),"")</f>
        <v>#ERROR!</v>
      </c>
      <c r="AJ55" s="227" t="str">
        <f>IF(AND('MATRIZ DE RIESGOS '!#REF!="Muy Baja",'MATRIZ DE RIESGOS '!#REF!="Catastrófico"),CONCATENATE("R10C",'MATRIZ DE RIESGOS '!#REF!),"")</f>
        <v>#ERROR!</v>
      </c>
      <c r="AK55" s="227" t="str">
        <f>IF(AND('MATRIZ DE RIESGOS '!#REF!="Muy Baja",'MATRIZ DE RIESGOS '!#REF!="Catastrófico"),CONCATENATE("R10C",'MATRIZ DE RIESGOS '!#REF!),"")</f>
        <v>#ERROR!</v>
      </c>
      <c r="AL55" s="227" t="str">
        <f>IF(AND('MATRIZ DE RIESGOS '!#REF!="Muy Baja",'MATRIZ DE RIESGOS '!#REF!="Catastrófico"),CONCATENATE("R10C",'MATRIZ DE RIESGOS '!#REF!),"")</f>
        <v>#ERROR!</v>
      </c>
      <c r="AM55" s="228" t="str">
        <f>IF(AND('MATRIZ DE RIESGOS '!#REF!="Muy Baja",'MATRIZ DE RIESGOS '!#REF!="Catastrófico"),CONCATENATE("R10C",'MATRIZ DE RIESGOS '!#REF!),"")</f>
        <v>#ERROR!</v>
      </c>
      <c r="AN55" s="1"/>
      <c r="AO55" s="1"/>
      <c r="AP55" s="1"/>
      <c r="AQ55" s="1"/>
      <c r="AR55" s="1"/>
      <c r="AS55" s="1"/>
      <c r="AT55" s="1"/>
      <c r="AU55" s="1"/>
      <c r="AV55" s="1"/>
      <c r="AW55" s="1"/>
      <c r="AX55" s="1"/>
      <c r="AY55" s="1"/>
      <c r="AZ55" s="1"/>
      <c r="BA55" s="1"/>
      <c r="BB55" s="1"/>
      <c r="BC55" s="1"/>
      <c r="BD55" s="1"/>
      <c r="BE55" s="1"/>
      <c r="BF55" s="1"/>
      <c r="BG55" s="1"/>
      <c r="BH55" s="1"/>
      <c r="BI55" s="1"/>
    </row>
    <row r="56" ht="15.75" customHeight="1">
      <c r="A56" s="1"/>
      <c r="B56" s="1"/>
      <c r="C56" s="1"/>
      <c r="D56" s="1"/>
      <c r="E56" s="1"/>
      <c r="F56" s="1"/>
      <c r="G56" s="1"/>
      <c r="H56" s="1"/>
      <c r="I56" s="1"/>
      <c r="J56" s="209" t="s">
        <v>136</v>
      </c>
      <c r="K56" s="177"/>
      <c r="L56" s="177"/>
      <c r="M56" s="177"/>
      <c r="N56" s="177"/>
      <c r="O56" s="178"/>
      <c r="P56" s="209" t="s">
        <v>137</v>
      </c>
      <c r="Q56" s="177"/>
      <c r="R56" s="177"/>
      <c r="S56" s="177"/>
      <c r="T56" s="177"/>
      <c r="U56" s="178"/>
      <c r="V56" s="209" t="s">
        <v>138</v>
      </c>
      <c r="W56" s="177"/>
      <c r="X56" s="177"/>
      <c r="Y56" s="177"/>
      <c r="Z56" s="177"/>
      <c r="AA56" s="178"/>
      <c r="AB56" s="209" t="s">
        <v>139</v>
      </c>
      <c r="AC56" s="177"/>
      <c r="AD56" s="177"/>
      <c r="AE56" s="177"/>
      <c r="AF56" s="177"/>
      <c r="AG56" s="178"/>
      <c r="AH56" s="209" t="s">
        <v>140</v>
      </c>
      <c r="AI56" s="177"/>
      <c r="AJ56" s="177"/>
      <c r="AK56" s="177"/>
      <c r="AL56" s="177"/>
      <c r="AM56" s="178"/>
      <c r="AN56" s="1"/>
      <c r="AO56" s="1"/>
      <c r="AP56" s="1"/>
      <c r="AQ56" s="1"/>
      <c r="AR56" s="1"/>
      <c r="AS56" s="1"/>
      <c r="AT56" s="1"/>
      <c r="AU56" s="1"/>
      <c r="AV56" s="1"/>
      <c r="AW56" s="1"/>
      <c r="AX56" s="1"/>
      <c r="AY56" s="1"/>
      <c r="AZ56" s="1"/>
      <c r="BA56" s="1"/>
      <c r="BB56" s="1"/>
      <c r="BC56" s="1"/>
      <c r="BD56" s="1"/>
      <c r="BE56" s="1"/>
      <c r="BF56" s="1"/>
      <c r="BG56" s="1"/>
      <c r="BH56" s="1"/>
      <c r="BI56" s="1"/>
    </row>
    <row r="57" ht="15.75" customHeight="1">
      <c r="A57" s="1"/>
      <c r="B57" s="1"/>
      <c r="C57" s="1"/>
      <c r="D57" s="1"/>
      <c r="E57" s="1"/>
      <c r="F57" s="1"/>
      <c r="G57" s="1"/>
      <c r="H57" s="1"/>
      <c r="I57" s="1"/>
      <c r="J57" s="21"/>
      <c r="O57" s="9"/>
      <c r="P57" s="21"/>
      <c r="U57" s="9"/>
      <c r="V57" s="21"/>
      <c r="AA57" s="9"/>
      <c r="AB57" s="21"/>
      <c r="AG57" s="9"/>
      <c r="AH57" s="21"/>
      <c r="AM57" s="9"/>
      <c r="AN57" s="1"/>
      <c r="AO57" s="1"/>
      <c r="AP57" s="1"/>
      <c r="AQ57" s="1"/>
      <c r="AR57" s="1"/>
      <c r="AS57" s="1"/>
      <c r="AT57" s="1"/>
      <c r="AU57" s="1"/>
      <c r="AV57" s="1"/>
      <c r="AW57" s="1"/>
      <c r="AX57" s="1"/>
      <c r="AY57" s="1"/>
      <c r="AZ57" s="1"/>
      <c r="BA57" s="1"/>
      <c r="BB57" s="1"/>
      <c r="BC57" s="1"/>
      <c r="BD57" s="1"/>
      <c r="BE57" s="1"/>
      <c r="BF57" s="1"/>
      <c r="BG57" s="1"/>
      <c r="BH57" s="1"/>
      <c r="BI57" s="1"/>
    </row>
    <row r="58" ht="15.75" customHeight="1">
      <c r="A58" s="1"/>
      <c r="B58" s="1"/>
      <c r="C58" s="1"/>
      <c r="D58" s="1"/>
      <c r="E58" s="1"/>
      <c r="F58" s="1"/>
      <c r="G58" s="1"/>
      <c r="H58" s="1"/>
      <c r="I58" s="1"/>
      <c r="J58" s="21"/>
      <c r="O58" s="9"/>
      <c r="P58" s="21"/>
      <c r="U58" s="9"/>
      <c r="V58" s="21"/>
      <c r="AA58" s="9"/>
      <c r="AB58" s="21"/>
      <c r="AG58" s="9"/>
      <c r="AH58" s="21"/>
      <c r="AM58" s="9"/>
      <c r="AN58" s="1"/>
      <c r="AO58" s="1"/>
      <c r="AP58" s="1"/>
      <c r="AQ58" s="1"/>
      <c r="AR58" s="1"/>
      <c r="AS58" s="1"/>
      <c r="AT58" s="1"/>
      <c r="AU58" s="1"/>
      <c r="AV58" s="1"/>
      <c r="AW58" s="1"/>
      <c r="AX58" s="1"/>
      <c r="AY58" s="1"/>
      <c r="AZ58" s="1"/>
      <c r="BA58" s="1"/>
      <c r="BB58" s="1"/>
      <c r="BC58" s="1"/>
      <c r="BD58" s="1"/>
      <c r="BE58" s="1"/>
      <c r="BF58" s="1"/>
      <c r="BG58" s="1"/>
      <c r="BH58" s="1"/>
      <c r="BI58" s="1"/>
    </row>
    <row r="59" ht="15.75" customHeight="1">
      <c r="A59" s="1"/>
      <c r="B59" s="1"/>
      <c r="C59" s="1"/>
      <c r="D59" s="1"/>
      <c r="E59" s="1"/>
      <c r="F59" s="1"/>
      <c r="G59" s="1"/>
      <c r="H59" s="1"/>
      <c r="I59" s="1"/>
      <c r="J59" s="21"/>
      <c r="O59" s="9"/>
      <c r="P59" s="21"/>
      <c r="U59" s="9"/>
      <c r="V59" s="21"/>
      <c r="AA59" s="9"/>
      <c r="AB59" s="21"/>
      <c r="AG59" s="9"/>
      <c r="AH59" s="21"/>
      <c r="AM59" s="9"/>
      <c r="AN59" s="1"/>
      <c r="AO59" s="1"/>
      <c r="AP59" s="1"/>
      <c r="AQ59" s="1"/>
      <c r="AR59" s="1"/>
      <c r="AS59" s="1"/>
      <c r="AT59" s="1"/>
      <c r="AU59" s="1"/>
      <c r="AV59" s="1"/>
      <c r="AW59" s="1"/>
      <c r="AX59" s="1"/>
      <c r="AY59" s="1"/>
      <c r="AZ59" s="1"/>
      <c r="BA59" s="1"/>
      <c r="BB59" s="1"/>
      <c r="BC59" s="1"/>
      <c r="BD59" s="1"/>
      <c r="BE59" s="1"/>
      <c r="BF59" s="1"/>
      <c r="BG59" s="1"/>
      <c r="BH59" s="1"/>
      <c r="BI59" s="1"/>
    </row>
    <row r="60" ht="15.75" customHeight="1">
      <c r="A60" s="1"/>
      <c r="B60" s="1"/>
      <c r="C60" s="1"/>
      <c r="D60" s="1"/>
      <c r="E60" s="1"/>
      <c r="F60" s="1"/>
      <c r="G60" s="1"/>
      <c r="H60" s="1"/>
      <c r="I60" s="1"/>
      <c r="J60" s="21"/>
      <c r="O60" s="9"/>
      <c r="P60" s="21"/>
      <c r="U60" s="9"/>
      <c r="V60" s="21"/>
      <c r="AA60" s="9"/>
      <c r="AB60" s="21"/>
      <c r="AG60" s="9"/>
      <c r="AH60" s="21"/>
      <c r="AM60" s="9"/>
      <c r="AN60" s="1"/>
      <c r="AO60" s="1"/>
      <c r="AP60" s="1"/>
      <c r="AQ60" s="1"/>
      <c r="AR60" s="1"/>
      <c r="AS60" s="1"/>
      <c r="AT60" s="1"/>
      <c r="AU60" s="1"/>
      <c r="AV60" s="1"/>
      <c r="AW60" s="1"/>
      <c r="AX60" s="1"/>
      <c r="AY60" s="1"/>
      <c r="AZ60" s="1"/>
      <c r="BA60" s="1"/>
      <c r="BB60" s="1"/>
      <c r="BC60" s="1"/>
      <c r="BD60" s="1"/>
      <c r="BE60" s="1"/>
      <c r="BF60" s="1"/>
      <c r="BG60" s="1"/>
      <c r="BH60" s="1"/>
      <c r="BI60" s="1"/>
    </row>
    <row r="61" ht="15.75" customHeight="1">
      <c r="A61" s="1"/>
      <c r="B61" s="1"/>
      <c r="C61" s="1"/>
      <c r="D61" s="1"/>
      <c r="E61" s="1"/>
      <c r="F61" s="1"/>
      <c r="G61" s="1"/>
      <c r="H61" s="1"/>
      <c r="I61" s="1"/>
      <c r="J61" s="191"/>
      <c r="K61" s="192"/>
      <c r="L61" s="192"/>
      <c r="M61" s="192"/>
      <c r="N61" s="192"/>
      <c r="O61" s="193"/>
      <c r="P61" s="191"/>
      <c r="Q61" s="192"/>
      <c r="R61" s="192"/>
      <c r="S61" s="192"/>
      <c r="T61" s="192"/>
      <c r="U61" s="193"/>
      <c r="V61" s="191"/>
      <c r="W61" s="192"/>
      <c r="X61" s="192"/>
      <c r="Y61" s="192"/>
      <c r="Z61" s="192"/>
      <c r="AA61" s="193"/>
      <c r="AB61" s="191"/>
      <c r="AC61" s="192"/>
      <c r="AD61" s="192"/>
      <c r="AE61" s="192"/>
      <c r="AF61" s="192"/>
      <c r="AG61" s="193"/>
      <c r="AH61" s="191"/>
      <c r="AI61" s="192"/>
      <c r="AJ61" s="192"/>
      <c r="AK61" s="192"/>
      <c r="AL61" s="192"/>
      <c r="AM61" s="193"/>
      <c r="AN61" s="1"/>
      <c r="AO61" s="1"/>
      <c r="AP61" s="1"/>
      <c r="AQ61" s="1"/>
      <c r="AR61" s="1"/>
      <c r="AS61" s="1"/>
      <c r="AT61" s="1"/>
      <c r="AU61" s="1"/>
      <c r="AV61" s="1"/>
      <c r="AW61" s="1"/>
      <c r="AX61" s="1"/>
      <c r="AY61" s="1"/>
      <c r="AZ61" s="1"/>
      <c r="BA61" s="1"/>
      <c r="BB61" s="1"/>
      <c r="BC61" s="1"/>
      <c r="BD61" s="1"/>
      <c r="BE61" s="1"/>
      <c r="BF61" s="1"/>
      <c r="BG61" s="1"/>
      <c r="BH61" s="1"/>
      <c r="BI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row>
    <row r="63" ht="15.0" customHeight="1">
      <c r="A63" s="1"/>
      <c r="B63" s="207"/>
      <c r="C63" s="207"/>
      <c r="D63" s="207"/>
      <c r="E63" s="207"/>
      <c r="F63" s="207"/>
      <c r="G63" s="207"/>
      <c r="H63" s="207"/>
      <c r="I63" s="207"/>
      <c r="J63" s="207"/>
      <c r="K63" s="207"/>
      <c r="L63" s="207"/>
      <c r="M63" s="207"/>
      <c r="N63" s="207"/>
      <c r="O63" s="207"/>
      <c r="P63" s="207"/>
      <c r="Q63" s="207"/>
      <c r="R63" s="207"/>
      <c r="S63" s="207"/>
      <c r="T63" s="207"/>
      <c r="U63" s="207"/>
      <c r="V63" s="207"/>
      <c r="W63" s="207"/>
      <c r="X63" s="207"/>
      <c r="Y63" s="207"/>
      <c r="Z63" s="207"/>
      <c r="AA63" s="207"/>
      <c r="AB63" s="207"/>
      <c r="AC63" s="207"/>
      <c r="AD63" s="207"/>
      <c r="AE63" s="207"/>
      <c r="AF63" s="207"/>
      <c r="AG63" s="207"/>
      <c r="AH63" s="207"/>
      <c r="AI63" s="207"/>
      <c r="AJ63" s="207"/>
      <c r="AK63" s="207"/>
      <c r="AL63" s="207"/>
      <c r="AM63" s="207"/>
      <c r="AN63" s="207"/>
      <c r="AO63" s="207"/>
      <c r="AP63" s="207"/>
      <c r="AQ63" s="207"/>
      <c r="AR63" s="207"/>
      <c r="AS63" s="207"/>
      <c r="AT63" s="207"/>
      <c r="AU63" s="1"/>
      <c r="AV63" s="1"/>
      <c r="AW63" s="1"/>
      <c r="AX63" s="1"/>
      <c r="AY63" s="1"/>
      <c r="AZ63" s="1"/>
      <c r="BA63" s="1"/>
      <c r="BB63" s="1"/>
      <c r="BC63" s="1"/>
      <c r="BD63" s="1"/>
      <c r="BE63" s="1"/>
      <c r="BF63" s="1"/>
      <c r="BG63" s="1"/>
      <c r="BH63" s="1"/>
    </row>
    <row r="64" ht="15.0" customHeight="1">
      <c r="A64" s="1"/>
      <c r="B64" s="207"/>
      <c r="C64" s="207"/>
      <c r="D64" s="207"/>
      <c r="E64" s="207"/>
      <c r="F64" s="207"/>
      <c r="G64" s="207"/>
      <c r="H64" s="207"/>
      <c r="I64" s="207"/>
      <c r="J64" s="207"/>
      <c r="K64" s="207"/>
      <c r="L64" s="207"/>
      <c r="M64" s="207"/>
      <c r="N64" s="207"/>
      <c r="O64" s="207"/>
      <c r="P64" s="207"/>
      <c r="Q64" s="207"/>
      <c r="R64" s="207"/>
      <c r="S64" s="207"/>
      <c r="T64" s="207"/>
      <c r="U64" s="207"/>
      <c r="V64" s="207"/>
      <c r="W64" s="207"/>
      <c r="X64" s="207"/>
      <c r="Y64" s="207"/>
      <c r="Z64" s="207"/>
      <c r="AA64" s="207"/>
      <c r="AB64" s="207"/>
      <c r="AC64" s="207"/>
      <c r="AD64" s="207"/>
      <c r="AE64" s="207"/>
      <c r="AF64" s="207"/>
      <c r="AG64" s="207"/>
      <c r="AH64" s="207"/>
      <c r="AI64" s="207"/>
      <c r="AJ64" s="207"/>
      <c r="AK64" s="207"/>
      <c r="AL64" s="207"/>
      <c r="AM64" s="207"/>
      <c r="AN64" s="207"/>
      <c r="AO64" s="207"/>
      <c r="AP64" s="207"/>
      <c r="AQ64" s="207"/>
      <c r="AR64" s="207"/>
      <c r="AS64" s="207"/>
      <c r="AT64" s="207"/>
      <c r="AU64" s="1"/>
      <c r="AV64" s="1"/>
      <c r="AW64" s="1"/>
      <c r="AX64" s="1"/>
      <c r="AY64" s="1"/>
      <c r="AZ64" s="1"/>
      <c r="BA64" s="1"/>
      <c r="BB64" s="1"/>
      <c r="BC64" s="1"/>
      <c r="BD64" s="1"/>
      <c r="BE64" s="1"/>
      <c r="BF64" s="1"/>
      <c r="BG64" s="1"/>
      <c r="BH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row>
    <row r="191" ht="15.75" customHeight="1">
      <c r="A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row>
    <row r="192" ht="15.75" customHeight="1">
      <c r="A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row>
    <row r="193" ht="15.75" customHeight="1">
      <c r="A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row>
    <row r="194" ht="15.75" customHeight="1">
      <c r="A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row>
    <row r="195" ht="15.75" customHeight="1">
      <c r="A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row>
    <row r="196" ht="15.75" customHeight="1">
      <c r="A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row>
    <row r="197" ht="15.75" customHeight="1">
      <c r="A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row>
    <row r="198" ht="15.75" customHeight="1">
      <c r="A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row>
    <row r="199" ht="15.75" customHeight="1">
      <c r="A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row>
    <row r="200" ht="15.75" customHeight="1">
      <c r="A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row>
    <row r="201" ht="15.75" customHeight="1">
      <c r="A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row>
    <row r="202" ht="15.75" customHeight="1">
      <c r="A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row>
    <row r="203" ht="15.75" customHeight="1">
      <c r="A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row>
    <row r="204" ht="15.75" customHeight="1">
      <c r="A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row>
    <row r="205" ht="15.75" customHeight="1">
      <c r="A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row>
    <row r="206" ht="15.75" customHeight="1">
      <c r="A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row>
    <row r="207" ht="15.75" customHeight="1">
      <c r="A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row>
    <row r="208" ht="15.75" customHeight="1">
      <c r="A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row>
    <row r="209" ht="15.75" customHeight="1">
      <c r="A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row>
    <row r="210" ht="15.75" customHeight="1">
      <c r="A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row>
    <row r="211" ht="15.75" customHeight="1">
      <c r="A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row>
    <row r="212" ht="15.75" customHeight="1">
      <c r="A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row>
    <row r="213" ht="15.75" customHeight="1">
      <c r="A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row>
    <row r="214" ht="15.75" customHeight="1">
      <c r="A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row>
    <row r="215" ht="15.75" customHeight="1">
      <c r="A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row>
    <row r="216" ht="15.75" customHeight="1">
      <c r="A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row>
    <row r="217" ht="15.75" customHeight="1">
      <c r="A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row>
    <row r="218" ht="15.75" customHeight="1">
      <c r="A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row>
    <row r="219" ht="15.75" customHeight="1">
      <c r="A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row>
    <row r="220" ht="15.75" customHeight="1">
      <c r="A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row>
    <row r="221" ht="15.75" customHeight="1">
      <c r="A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row>
    <row r="222" ht="15.75" customHeight="1">
      <c r="A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row>
    <row r="223" ht="15.75" customHeight="1">
      <c r="A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row>
    <row r="224" ht="15.75" customHeight="1">
      <c r="A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row>
    <row r="225" ht="15.75" customHeight="1">
      <c r="A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row>
    <row r="226" ht="15.75" customHeight="1">
      <c r="A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row>
    <row r="227" ht="15.75" customHeight="1">
      <c r="A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row>
    <row r="228" ht="15.75" customHeight="1">
      <c r="A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row>
    <row r="229" ht="15.75" customHeight="1">
      <c r="A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row>
    <row r="230" ht="15.75" customHeight="1">
      <c r="A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row>
    <row r="231" ht="15.75" customHeight="1">
      <c r="A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row>
    <row r="232" ht="15.75" customHeight="1">
      <c r="A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row>
    <row r="233" ht="15.75" customHeight="1">
      <c r="A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row>
    <row r="234" ht="15.75" customHeight="1">
      <c r="A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row>
    <row r="235" ht="15.75" customHeight="1">
      <c r="A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row>
    <row r="236" ht="15.75" customHeight="1">
      <c r="A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row>
    <row r="237" ht="15.75" customHeight="1">
      <c r="A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row>
    <row r="238" ht="15.75" customHeight="1">
      <c r="A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row>
    <row r="239" ht="15.75" customHeight="1">
      <c r="A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row>
    <row r="240" ht="15.75" customHeight="1">
      <c r="A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row>
    <row r="241" ht="15.75" customHeight="1">
      <c r="A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row>
    <row r="242" ht="15.75" customHeight="1">
      <c r="A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row>
    <row r="243" ht="15.75" customHeight="1">
      <c r="A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row>
    <row r="244" ht="15.75" customHeight="1">
      <c r="A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row>
    <row r="245" ht="15.75" customHeight="1">
      <c r="A245" s="1"/>
    </row>
    <row r="246" ht="15.75" customHeight="1">
      <c r="A246" s="1"/>
    </row>
    <row r="247" ht="15.75" customHeight="1">
      <c r="A247" s="1"/>
    </row>
    <row r="248" ht="15.75" customHeight="1">
      <c r="A248" s="1"/>
    </row>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AO16:AT25"/>
    <mergeCell ref="AO26:AT35"/>
    <mergeCell ref="AO6:AT15"/>
    <mergeCell ref="AO36:AT45"/>
    <mergeCell ref="E46:I55"/>
    <mergeCell ref="J56:O61"/>
    <mergeCell ref="P56:U61"/>
    <mergeCell ref="V56:AA61"/>
    <mergeCell ref="AB56:AG61"/>
    <mergeCell ref="AH56:AM61"/>
    <mergeCell ref="B2:I4"/>
    <mergeCell ref="J2:AM4"/>
    <mergeCell ref="B6:D55"/>
    <mergeCell ref="E6:I15"/>
    <mergeCell ref="E16:I25"/>
    <mergeCell ref="E26:I35"/>
    <mergeCell ref="E36:I45"/>
  </mergeCells>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F0"/>
    <pageSetUpPr/>
  </sheetPr>
  <sheetViews>
    <sheetView workbookViewId="0"/>
  </sheetViews>
  <sheetFormatPr customHeight="1" defaultColWidth="14.43" defaultRowHeight="15.0"/>
  <cols>
    <col customWidth="1" min="1" max="1" width="9.29"/>
    <col customWidth="1" min="2" max="2" width="21.14"/>
    <col customWidth="1" min="3" max="3" width="61.43"/>
    <col customWidth="1" min="4" max="4" width="22.43"/>
    <col customWidth="1" min="5" max="24" width="9.29"/>
  </cols>
  <sheetData>
    <row r="1">
      <c r="A1" s="1"/>
      <c r="B1" s="251" t="s">
        <v>142</v>
      </c>
      <c r="E1" s="1"/>
      <c r="F1" s="1"/>
      <c r="G1" s="1"/>
      <c r="H1" s="1"/>
      <c r="I1" s="1"/>
      <c r="J1" s="1"/>
      <c r="K1" s="1"/>
      <c r="L1" s="1"/>
      <c r="M1" s="1"/>
      <c r="N1" s="1"/>
      <c r="O1" s="1"/>
      <c r="P1" s="1"/>
      <c r="Q1" s="1"/>
      <c r="R1" s="1"/>
      <c r="S1" s="1"/>
      <c r="T1" s="1"/>
      <c r="U1" s="1"/>
      <c r="V1" s="1"/>
      <c r="W1" s="1"/>
      <c r="X1" s="1"/>
    </row>
    <row r="2">
      <c r="A2" s="1"/>
      <c r="B2" s="252"/>
      <c r="C2" s="252"/>
      <c r="D2" s="252"/>
      <c r="E2" s="1"/>
      <c r="F2" s="1"/>
      <c r="G2" s="1"/>
      <c r="H2" s="1"/>
      <c r="I2" s="1"/>
      <c r="J2" s="1"/>
      <c r="K2" s="1"/>
      <c r="L2" s="1"/>
      <c r="M2" s="1"/>
      <c r="N2" s="1"/>
      <c r="O2" s="1"/>
      <c r="P2" s="1"/>
      <c r="Q2" s="1"/>
      <c r="R2" s="1"/>
      <c r="S2" s="1"/>
      <c r="T2" s="1"/>
      <c r="U2" s="1"/>
      <c r="V2" s="1"/>
      <c r="W2" s="1"/>
      <c r="X2" s="1"/>
    </row>
    <row r="3">
      <c r="A3" s="1"/>
      <c r="B3" s="253"/>
      <c r="C3" s="254" t="s">
        <v>143</v>
      </c>
      <c r="D3" s="254" t="s">
        <v>126</v>
      </c>
      <c r="E3" s="1"/>
      <c r="F3" s="1"/>
      <c r="G3" s="1"/>
      <c r="H3" s="1"/>
      <c r="I3" s="1"/>
      <c r="J3" s="1"/>
      <c r="K3" s="1"/>
      <c r="L3" s="1"/>
      <c r="M3" s="1"/>
      <c r="N3" s="1"/>
      <c r="O3" s="1"/>
      <c r="P3" s="1"/>
      <c r="Q3" s="1"/>
      <c r="R3" s="1"/>
      <c r="S3" s="1"/>
      <c r="T3" s="1"/>
      <c r="U3" s="1"/>
      <c r="V3" s="1"/>
      <c r="W3" s="1"/>
      <c r="X3" s="1"/>
    </row>
    <row r="4">
      <c r="A4" s="1"/>
      <c r="B4" s="255" t="s">
        <v>144</v>
      </c>
      <c r="C4" s="256" t="s">
        <v>145</v>
      </c>
      <c r="D4" s="257">
        <v>0.2</v>
      </c>
      <c r="E4" s="1"/>
      <c r="F4" s="1"/>
      <c r="G4" s="1"/>
      <c r="H4" s="1"/>
      <c r="I4" s="1"/>
      <c r="J4" s="1"/>
      <c r="K4" s="1"/>
      <c r="L4" s="1"/>
      <c r="M4" s="1"/>
      <c r="N4" s="1"/>
      <c r="O4" s="1"/>
      <c r="P4" s="1"/>
      <c r="Q4" s="1"/>
      <c r="R4" s="1"/>
      <c r="S4" s="1"/>
      <c r="T4" s="1"/>
      <c r="U4" s="1"/>
      <c r="V4" s="1"/>
      <c r="W4" s="1"/>
      <c r="X4" s="1"/>
    </row>
    <row r="5">
      <c r="A5" s="1"/>
      <c r="B5" s="258" t="s">
        <v>146</v>
      </c>
      <c r="C5" s="259" t="s">
        <v>147</v>
      </c>
      <c r="D5" s="260">
        <v>0.4</v>
      </c>
      <c r="E5" s="1"/>
      <c r="F5" s="1"/>
      <c r="G5" s="1"/>
      <c r="H5" s="1"/>
      <c r="I5" s="1"/>
      <c r="J5" s="1"/>
      <c r="K5" s="1"/>
      <c r="L5" s="1"/>
      <c r="M5" s="1"/>
      <c r="N5" s="1"/>
      <c r="O5" s="1"/>
      <c r="P5" s="1"/>
      <c r="Q5" s="1"/>
      <c r="R5" s="1"/>
      <c r="S5" s="1"/>
      <c r="T5" s="1"/>
      <c r="U5" s="1"/>
      <c r="V5" s="1"/>
      <c r="W5" s="1"/>
      <c r="X5" s="1"/>
    </row>
    <row r="6">
      <c r="A6" s="1"/>
      <c r="B6" s="261" t="s">
        <v>148</v>
      </c>
      <c r="C6" s="259" t="s">
        <v>149</v>
      </c>
      <c r="D6" s="260">
        <v>0.6</v>
      </c>
      <c r="E6" s="1"/>
      <c r="F6" s="1"/>
      <c r="G6" s="1"/>
      <c r="H6" s="1"/>
      <c r="I6" s="1"/>
      <c r="J6" s="1"/>
      <c r="K6" s="1"/>
      <c r="L6" s="1"/>
      <c r="M6" s="1"/>
      <c r="N6" s="1"/>
      <c r="O6" s="1"/>
      <c r="P6" s="1"/>
      <c r="Q6" s="1"/>
      <c r="R6" s="1"/>
      <c r="S6" s="1"/>
      <c r="T6" s="1"/>
      <c r="U6" s="1"/>
      <c r="V6" s="1"/>
      <c r="W6" s="1"/>
      <c r="X6" s="1"/>
    </row>
    <row r="7">
      <c r="A7" s="1"/>
      <c r="B7" s="262" t="s">
        <v>150</v>
      </c>
      <c r="C7" s="259" t="s">
        <v>151</v>
      </c>
      <c r="D7" s="260">
        <v>0.8</v>
      </c>
      <c r="E7" s="1"/>
      <c r="F7" s="1"/>
      <c r="G7" s="1"/>
      <c r="H7" s="1"/>
      <c r="I7" s="1"/>
      <c r="J7" s="1"/>
      <c r="K7" s="1"/>
      <c r="L7" s="1"/>
      <c r="M7" s="1"/>
      <c r="N7" s="1"/>
      <c r="O7" s="1"/>
      <c r="P7" s="1"/>
      <c r="Q7" s="1"/>
      <c r="R7" s="1"/>
      <c r="S7" s="1"/>
      <c r="T7" s="1"/>
      <c r="U7" s="1"/>
      <c r="V7" s="1"/>
      <c r="W7" s="1"/>
      <c r="X7" s="1"/>
    </row>
    <row r="8">
      <c r="A8" s="1"/>
      <c r="B8" s="263" t="s">
        <v>152</v>
      </c>
      <c r="C8" s="259" t="s">
        <v>153</v>
      </c>
      <c r="D8" s="260">
        <v>1.0</v>
      </c>
      <c r="E8" s="1"/>
      <c r="F8" s="1"/>
      <c r="G8" s="1"/>
      <c r="H8" s="1"/>
      <c r="I8" s="1"/>
      <c r="J8" s="1"/>
      <c r="K8" s="1"/>
      <c r="L8" s="1"/>
      <c r="M8" s="1"/>
      <c r="N8" s="1"/>
      <c r="O8" s="1"/>
      <c r="P8" s="1"/>
      <c r="Q8" s="1"/>
      <c r="R8" s="1"/>
      <c r="S8" s="1"/>
      <c r="T8" s="1"/>
      <c r="U8" s="1"/>
      <c r="V8" s="1"/>
      <c r="W8" s="1"/>
      <c r="X8" s="1"/>
    </row>
    <row r="9">
      <c r="A9" s="1"/>
      <c r="B9" s="252"/>
      <c r="C9" s="252"/>
      <c r="D9" s="252"/>
      <c r="E9" s="1"/>
      <c r="F9" s="1"/>
      <c r="G9" s="1"/>
      <c r="H9" s="1"/>
      <c r="I9" s="1"/>
      <c r="J9" s="1"/>
      <c r="K9" s="1"/>
      <c r="L9" s="1"/>
      <c r="M9" s="1"/>
      <c r="N9" s="1"/>
      <c r="O9" s="1"/>
      <c r="P9" s="1"/>
      <c r="Q9" s="1"/>
      <c r="R9" s="1"/>
      <c r="S9" s="1"/>
      <c r="T9" s="1"/>
      <c r="U9" s="1"/>
      <c r="V9" s="1"/>
      <c r="W9" s="1"/>
      <c r="X9" s="1"/>
    </row>
    <row r="10">
      <c r="A10" s="1"/>
      <c r="B10" s="164"/>
      <c r="C10" s="1"/>
      <c r="D10" s="1"/>
      <c r="E10" s="1"/>
      <c r="F10" s="1"/>
      <c r="G10" s="1"/>
      <c r="H10" s="1"/>
      <c r="I10" s="1"/>
      <c r="J10" s="1"/>
      <c r="K10" s="1"/>
      <c r="L10" s="1"/>
      <c r="M10" s="1"/>
      <c r="N10" s="1"/>
      <c r="O10" s="1"/>
      <c r="P10" s="1"/>
      <c r="Q10" s="1"/>
      <c r="R10" s="1"/>
      <c r="S10" s="1"/>
      <c r="T10" s="1"/>
      <c r="U10" s="1"/>
      <c r="V10" s="1"/>
      <c r="W10" s="1"/>
      <c r="X10" s="1"/>
    </row>
    <row r="11">
      <c r="A11" s="1"/>
      <c r="B11" s="1"/>
      <c r="C11" s="1"/>
      <c r="D11" s="1"/>
      <c r="E11" s="1"/>
      <c r="F11" s="1"/>
      <c r="G11" s="1"/>
      <c r="H11" s="1"/>
      <c r="I11" s="1"/>
      <c r="J11" s="1"/>
      <c r="K11" s="1"/>
      <c r="L11" s="1"/>
      <c r="M11" s="1"/>
      <c r="N11" s="1"/>
      <c r="O11" s="1"/>
      <c r="P11" s="1"/>
      <c r="Q11" s="1"/>
      <c r="R11" s="1"/>
      <c r="S11" s="1"/>
      <c r="T11" s="1"/>
      <c r="U11" s="1"/>
      <c r="V11" s="1"/>
      <c r="W11" s="1"/>
      <c r="X11" s="1"/>
    </row>
    <row r="12">
      <c r="A12" s="1"/>
      <c r="B12" s="1"/>
      <c r="C12" s="1"/>
      <c r="D12" s="1"/>
      <c r="E12" s="1"/>
      <c r="F12" s="1"/>
      <c r="G12" s="1"/>
      <c r="H12" s="1"/>
      <c r="I12" s="1"/>
      <c r="J12" s="1"/>
      <c r="K12" s="1"/>
      <c r="L12" s="1"/>
      <c r="M12" s="1"/>
      <c r="N12" s="1"/>
      <c r="O12" s="1"/>
      <c r="P12" s="1"/>
      <c r="Q12" s="1"/>
      <c r="R12" s="1"/>
      <c r="S12" s="1"/>
      <c r="T12" s="1"/>
      <c r="U12" s="1"/>
      <c r="V12" s="1"/>
      <c r="W12" s="1"/>
      <c r="X12" s="1"/>
    </row>
    <row r="13">
      <c r="A13" s="1"/>
      <c r="B13" s="1"/>
      <c r="C13" s="1"/>
      <c r="D13" s="1"/>
      <c r="E13" s="1"/>
      <c r="F13" s="1"/>
      <c r="G13" s="1"/>
      <c r="H13" s="1"/>
      <c r="I13" s="1"/>
      <c r="J13" s="1"/>
      <c r="K13" s="1"/>
      <c r="L13" s="1"/>
      <c r="M13" s="1"/>
      <c r="N13" s="1"/>
      <c r="O13" s="1"/>
      <c r="P13" s="1"/>
      <c r="Q13" s="1"/>
      <c r="R13" s="1"/>
      <c r="S13" s="1"/>
      <c r="T13" s="1"/>
      <c r="U13" s="1"/>
      <c r="V13" s="1"/>
      <c r="W13" s="1"/>
      <c r="X13" s="1"/>
    </row>
    <row r="14">
      <c r="A14" s="1"/>
      <c r="B14" s="1"/>
      <c r="C14" s="1"/>
      <c r="D14" s="1"/>
      <c r="E14" s="1"/>
      <c r="F14" s="1"/>
      <c r="G14" s="1"/>
      <c r="H14" s="1"/>
      <c r="I14" s="1"/>
      <c r="J14" s="1"/>
      <c r="K14" s="1"/>
      <c r="L14" s="1"/>
      <c r="M14" s="1"/>
      <c r="N14" s="1"/>
      <c r="O14" s="1"/>
      <c r="P14" s="1"/>
      <c r="Q14" s="1"/>
      <c r="R14" s="1"/>
      <c r="S14" s="1"/>
      <c r="T14" s="1"/>
      <c r="U14" s="1"/>
      <c r="V14" s="1"/>
      <c r="W14" s="1"/>
      <c r="X14" s="1"/>
    </row>
    <row r="15">
      <c r="A15" s="1"/>
      <c r="B15" s="1"/>
      <c r="C15" s="1"/>
      <c r="D15" s="1"/>
      <c r="E15" s="1"/>
      <c r="F15" s="1"/>
      <c r="G15" s="1"/>
      <c r="H15" s="1"/>
      <c r="I15" s="1"/>
      <c r="J15" s="1"/>
      <c r="K15" s="1"/>
      <c r="L15" s="1"/>
      <c r="M15" s="1"/>
      <c r="N15" s="1"/>
      <c r="O15" s="1"/>
      <c r="P15" s="1"/>
      <c r="Q15" s="1"/>
      <c r="R15" s="1"/>
      <c r="S15" s="1"/>
      <c r="T15" s="1"/>
      <c r="U15" s="1"/>
      <c r="V15" s="1"/>
      <c r="W15" s="1"/>
      <c r="X15" s="1"/>
    </row>
    <row r="16">
      <c r="A16" s="1"/>
      <c r="B16" s="1"/>
      <c r="C16" s="1"/>
      <c r="D16" s="1"/>
      <c r="E16" s="1"/>
      <c r="F16" s="1"/>
      <c r="G16" s="1"/>
      <c r="H16" s="1"/>
      <c r="I16" s="1"/>
      <c r="J16" s="1"/>
      <c r="K16" s="1"/>
      <c r="L16" s="1"/>
      <c r="M16" s="1"/>
      <c r="N16" s="1"/>
      <c r="O16" s="1"/>
      <c r="P16" s="1"/>
      <c r="Q16" s="1"/>
      <c r="R16" s="1"/>
      <c r="S16" s="1"/>
      <c r="T16" s="1"/>
      <c r="U16" s="1"/>
      <c r="V16" s="1"/>
      <c r="W16" s="1"/>
      <c r="X16" s="1"/>
    </row>
    <row r="17">
      <c r="A17" s="1"/>
      <c r="B17" s="1"/>
      <c r="C17" s="1"/>
      <c r="D17" s="1"/>
      <c r="E17" s="1"/>
      <c r="F17" s="1"/>
      <c r="G17" s="1"/>
      <c r="H17" s="1"/>
      <c r="I17" s="1"/>
      <c r="J17" s="1"/>
      <c r="K17" s="1"/>
      <c r="L17" s="1"/>
      <c r="M17" s="1"/>
      <c r="N17" s="1"/>
      <c r="O17" s="1"/>
      <c r="P17" s="1"/>
      <c r="Q17" s="1"/>
      <c r="R17" s="1"/>
      <c r="S17" s="1"/>
      <c r="T17" s="1"/>
      <c r="U17" s="1"/>
      <c r="V17" s="1"/>
      <c r="W17" s="1"/>
      <c r="X17" s="1"/>
    </row>
    <row r="18">
      <c r="A18" s="1"/>
      <c r="B18" s="1"/>
      <c r="C18" s="1"/>
      <c r="D18" s="1"/>
      <c r="E18" s="1"/>
      <c r="F18" s="1"/>
      <c r="G18" s="1"/>
      <c r="H18" s="1"/>
      <c r="I18" s="1"/>
      <c r="J18" s="1"/>
      <c r="K18" s="1"/>
      <c r="L18" s="1"/>
      <c r="M18" s="1"/>
      <c r="N18" s="1"/>
      <c r="O18" s="1"/>
      <c r="P18" s="1"/>
      <c r="Q18" s="1"/>
      <c r="R18" s="1"/>
      <c r="S18" s="1"/>
      <c r="T18" s="1"/>
      <c r="U18" s="1"/>
      <c r="V18" s="1"/>
      <c r="W18" s="1"/>
      <c r="X18" s="1"/>
    </row>
    <row r="19">
      <c r="A19" s="1"/>
      <c r="B19" s="1"/>
      <c r="C19" s="1"/>
      <c r="D19" s="1"/>
      <c r="E19" s="1"/>
      <c r="F19" s="1"/>
      <c r="G19" s="1"/>
      <c r="H19" s="1"/>
      <c r="I19" s="1"/>
      <c r="J19" s="1"/>
      <c r="K19" s="1"/>
      <c r="L19" s="1"/>
      <c r="M19" s="1"/>
      <c r="N19" s="1"/>
      <c r="O19" s="1"/>
      <c r="P19" s="1"/>
      <c r="Q19" s="1"/>
      <c r="R19" s="1"/>
      <c r="S19" s="1"/>
      <c r="T19" s="1"/>
      <c r="U19" s="1"/>
      <c r="V19" s="1"/>
      <c r="W19" s="1"/>
      <c r="X19" s="1"/>
    </row>
    <row r="20">
      <c r="A20" s="1"/>
      <c r="B20" s="1"/>
      <c r="C20" s="1"/>
      <c r="D20" s="1"/>
      <c r="E20" s="1"/>
      <c r="F20" s="1"/>
      <c r="G20" s="1"/>
      <c r="H20" s="1"/>
      <c r="I20" s="1"/>
      <c r="J20" s="1"/>
      <c r="K20" s="1"/>
      <c r="L20" s="1"/>
      <c r="M20" s="1"/>
      <c r="N20" s="1"/>
      <c r="O20" s="1"/>
      <c r="P20" s="1"/>
      <c r="Q20" s="1"/>
      <c r="R20" s="1"/>
      <c r="S20" s="1"/>
      <c r="T20" s="1"/>
      <c r="U20" s="1"/>
      <c r="V20" s="1"/>
      <c r="W20" s="1"/>
      <c r="X20" s="1"/>
    </row>
    <row r="21" ht="15.75" customHeight="1">
      <c r="A21" s="1"/>
      <c r="B21" s="1"/>
      <c r="C21" s="1"/>
      <c r="D21" s="1"/>
      <c r="E21" s="1"/>
      <c r="F21" s="1"/>
      <c r="G21" s="1"/>
      <c r="H21" s="1"/>
      <c r="I21" s="1"/>
      <c r="J21" s="1"/>
      <c r="K21" s="1"/>
      <c r="L21" s="1"/>
      <c r="M21" s="1"/>
      <c r="N21" s="1"/>
      <c r="O21" s="1"/>
      <c r="P21" s="1"/>
      <c r="Q21" s="1"/>
      <c r="R21" s="1"/>
      <c r="S21" s="1"/>
      <c r="T21" s="1"/>
      <c r="U21" s="1"/>
      <c r="V21" s="1"/>
      <c r="W21" s="1"/>
      <c r="X21" s="1"/>
    </row>
    <row r="22" ht="15.75" customHeight="1">
      <c r="A22" s="1"/>
      <c r="B22" s="1"/>
      <c r="C22" s="1"/>
      <c r="D22" s="1"/>
      <c r="E22" s="1"/>
      <c r="F22" s="1"/>
      <c r="G22" s="1"/>
      <c r="H22" s="1"/>
      <c r="I22" s="1"/>
      <c r="J22" s="1"/>
      <c r="K22" s="1"/>
      <c r="L22" s="1"/>
      <c r="M22" s="1"/>
      <c r="N22" s="1"/>
      <c r="O22" s="1"/>
      <c r="P22" s="1"/>
      <c r="Q22" s="1"/>
      <c r="R22" s="1"/>
      <c r="S22" s="1"/>
      <c r="T22" s="1"/>
      <c r="U22" s="1"/>
      <c r="V22" s="1"/>
      <c r="W22" s="1"/>
      <c r="X22" s="1"/>
    </row>
    <row r="23" ht="15.75" customHeight="1">
      <c r="A23" s="1"/>
      <c r="B23" s="1"/>
      <c r="C23" s="1"/>
      <c r="D23" s="1"/>
      <c r="E23" s="1"/>
      <c r="F23" s="1"/>
      <c r="G23" s="1"/>
      <c r="H23" s="1"/>
      <c r="I23" s="1"/>
      <c r="J23" s="1"/>
      <c r="K23" s="1"/>
      <c r="L23" s="1"/>
      <c r="M23" s="1"/>
      <c r="N23" s="1"/>
      <c r="O23" s="1"/>
      <c r="P23" s="1"/>
      <c r="Q23" s="1"/>
      <c r="R23" s="1"/>
      <c r="S23" s="1"/>
      <c r="T23" s="1"/>
      <c r="U23" s="1"/>
      <c r="V23" s="1"/>
      <c r="W23" s="1"/>
      <c r="X23" s="1"/>
    </row>
    <row r="24" ht="15.75" customHeight="1">
      <c r="A24" s="1"/>
      <c r="B24" s="1"/>
      <c r="C24" s="1"/>
      <c r="D24" s="1"/>
      <c r="E24" s="1"/>
      <c r="F24" s="1"/>
      <c r="G24" s="1"/>
      <c r="H24" s="1"/>
      <c r="I24" s="1"/>
      <c r="J24" s="1"/>
      <c r="K24" s="1"/>
      <c r="L24" s="1"/>
      <c r="M24" s="1"/>
      <c r="N24" s="1"/>
      <c r="O24" s="1"/>
      <c r="P24" s="1"/>
      <c r="Q24" s="1"/>
      <c r="R24" s="1"/>
      <c r="S24" s="1"/>
      <c r="T24" s="1"/>
      <c r="U24" s="1"/>
      <c r="V24" s="1"/>
      <c r="W24" s="1"/>
      <c r="X24" s="1"/>
    </row>
    <row r="25" ht="15.75" customHeight="1">
      <c r="A25" s="1"/>
      <c r="B25" s="1"/>
      <c r="C25" s="1"/>
      <c r="D25" s="1"/>
      <c r="E25" s="1"/>
      <c r="F25" s="1"/>
      <c r="G25" s="1"/>
      <c r="H25" s="1"/>
      <c r="I25" s="1"/>
      <c r="J25" s="1"/>
      <c r="K25" s="1"/>
      <c r="L25" s="1"/>
      <c r="M25" s="1"/>
      <c r="N25" s="1"/>
      <c r="O25" s="1"/>
      <c r="P25" s="1"/>
      <c r="Q25" s="1"/>
      <c r="R25" s="1"/>
      <c r="S25" s="1"/>
      <c r="T25" s="1"/>
      <c r="U25" s="1"/>
      <c r="V25" s="1"/>
      <c r="W25" s="1"/>
      <c r="X25" s="1"/>
    </row>
    <row r="26" ht="15.75" customHeight="1">
      <c r="A26" s="1"/>
      <c r="B26" s="1"/>
      <c r="C26" s="1"/>
      <c r="D26" s="1"/>
      <c r="E26" s="1"/>
      <c r="F26" s="1"/>
      <c r="G26" s="1"/>
      <c r="H26" s="1"/>
      <c r="I26" s="1"/>
      <c r="J26" s="1"/>
      <c r="K26" s="1"/>
      <c r="L26" s="1"/>
      <c r="M26" s="1"/>
      <c r="N26" s="1"/>
      <c r="O26" s="1"/>
      <c r="P26" s="1"/>
      <c r="Q26" s="1"/>
      <c r="R26" s="1"/>
      <c r="S26" s="1"/>
      <c r="T26" s="1"/>
      <c r="U26" s="1"/>
      <c r="V26" s="1"/>
      <c r="W26" s="1"/>
      <c r="X26" s="1"/>
    </row>
    <row r="27" ht="15.75" customHeight="1">
      <c r="A27" s="1"/>
      <c r="B27" s="1"/>
      <c r="C27" s="1"/>
      <c r="D27" s="1"/>
      <c r="E27" s="1"/>
      <c r="F27" s="1"/>
      <c r="G27" s="1"/>
      <c r="H27" s="1"/>
      <c r="I27" s="1"/>
      <c r="J27" s="1"/>
      <c r="K27" s="1"/>
      <c r="L27" s="1"/>
      <c r="M27" s="1"/>
      <c r="N27" s="1"/>
      <c r="O27" s="1"/>
      <c r="P27" s="1"/>
      <c r="Q27" s="1"/>
      <c r="R27" s="1"/>
      <c r="S27" s="1"/>
      <c r="T27" s="1"/>
      <c r="U27" s="1"/>
      <c r="V27" s="1"/>
      <c r="W27" s="1"/>
      <c r="X27" s="1"/>
    </row>
    <row r="28" ht="15.75" customHeight="1">
      <c r="A28" s="1"/>
      <c r="B28" s="1"/>
      <c r="C28" s="1"/>
      <c r="D28" s="1"/>
      <c r="E28" s="1"/>
      <c r="F28" s="1"/>
      <c r="G28" s="1"/>
      <c r="H28" s="1"/>
      <c r="I28" s="1"/>
      <c r="J28" s="1"/>
      <c r="K28" s="1"/>
      <c r="L28" s="1"/>
      <c r="M28" s="1"/>
      <c r="N28" s="1"/>
      <c r="O28" s="1"/>
      <c r="P28" s="1"/>
      <c r="Q28" s="1"/>
      <c r="R28" s="1"/>
      <c r="S28" s="1"/>
      <c r="T28" s="1"/>
      <c r="U28" s="1"/>
      <c r="V28" s="1"/>
      <c r="W28" s="1"/>
      <c r="X28" s="1"/>
    </row>
    <row r="29" ht="15.75" customHeight="1">
      <c r="A29" s="1"/>
      <c r="B29" s="1"/>
      <c r="C29" s="1"/>
      <c r="D29" s="1"/>
      <c r="E29" s="1"/>
      <c r="F29" s="1"/>
      <c r="G29" s="1"/>
      <c r="H29" s="1"/>
      <c r="I29" s="1"/>
      <c r="J29" s="1"/>
      <c r="K29" s="1"/>
      <c r="L29" s="1"/>
      <c r="M29" s="1"/>
      <c r="N29" s="1"/>
      <c r="O29" s="1"/>
      <c r="P29" s="1"/>
      <c r="Q29" s="1"/>
      <c r="R29" s="1"/>
      <c r="S29" s="1"/>
      <c r="T29" s="1"/>
      <c r="U29" s="1"/>
      <c r="V29" s="1"/>
      <c r="W29" s="1"/>
      <c r="X29" s="1"/>
    </row>
    <row r="30" ht="15.75" customHeight="1">
      <c r="A30" s="1"/>
      <c r="B30" s="1"/>
      <c r="C30" s="1"/>
      <c r="D30" s="1"/>
      <c r="E30" s="1"/>
      <c r="F30" s="1"/>
      <c r="G30" s="1"/>
      <c r="H30" s="1"/>
      <c r="I30" s="1"/>
      <c r="J30" s="1"/>
      <c r="K30" s="1"/>
      <c r="L30" s="1"/>
      <c r="M30" s="1"/>
      <c r="N30" s="1"/>
      <c r="O30" s="1"/>
      <c r="P30" s="1"/>
      <c r="Q30" s="1"/>
      <c r="R30" s="1"/>
      <c r="S30" s="1"/>
      <c r="T30" s="1"/>
      <c r="U30" s="1"/>
      <c r="V30" s="1"/>
      <c r="W30" s="1"/>
      <c r="X30" s="1"/>
    </row>
    <row r="31" ht="15.75" customHeight="1">
      <c r="A31" s="1"/>
      <c r="B31" s="1"/>
      <c r="C31" s="1"/>
      <c r="D31" s="1"/>
      <c r="E31" s="1"/>
      <c r="F31" s="1"/>
      <c r="G31" s="1"/>
      <c r="H31" s="1"/>
      <c r="I31" s="1"/>
      <c r="J31" s="1"/>
      <c r="K31" s="1"/>
      <c r="L31" s="1"/>
      <c r="M31" s="1"/>
      <c r="N31" s="1"/>
      <c r="O31" s="1"/>
      <c r="P31" s="1"/>
      <c r="Q31" s="1"/>
      <c r="R31" s="1"/>
      <c r="S31" s="1"/>
      <c r="T31" s="1"/>
      <c r="U31" s="1"/>
      <c r="V31" s="1"/>
      <c r="W31" s="1"/>
      <c r="X31" s="1"/>
    </row>
    <row r="32" ht="15.75" customHeight="1">
      <c r="A32" s="1"/>
      <c r="B32" s="1"/>
      <c r="C32" s="1"/>
      <c r="D32" s="1"/>
      <c r="E32" s="1"/>
      <c r="F32" s="1"/>
      <c r="G32" s="1"/>
      <c r="H32" s="1"/>
      <c r="I32" s="1"/>
      <c r="J32" s="1"/>
      <c r="K32" s="1"/>
      <c r="L32" s="1"/>
      <c r="M32" s="1"/>
      <c r="N32" s="1"/>
      <c r="O32" s="1"/>
      <c r="P32" s="1"/>
      <c r="Q32" s="1"/>
      <c r="R32" s="1"/>
      <c r="S32" s="1"/>
      <c r="T32" s="1"/>
      <c r="U32" s="1"/>
      <c r="V32" s="1"/>
      <c r="W32" s="1"/>
      <c r="X32" s="1"/>
    </row>
    <row r="33" ht="15.75" customHeight="1">
      <c r="A33" s="1"/>
      <c r="E33" s="1"/>
      <c r="F33" s="1"/>
      <c r="G33" s="1"/>
      <c r="H33" s="1"/>
      <c r="I33" s="1"/>
      <c r="J33" s="1"/>
      <c r="K33" s="1"/>
      <c r="L33" s="1"/>
      <c r="M33" s="1"/>
      <c r="N33" s="1"/>
      <c r="O33" s="1"/>
      <c r="P33" s="1"/>
      <c r="Q33" s="1"/>
      <c r="R33" s="1"/>
      <c r="S33" s="1"/>
      <c r="T33" s="1"/>
      <c r="U33" s="1"/>
      <c r="V33" s="1"/>
      <c r="W33" s="1"/>
      <c r="X33" s="1"/>
    </row>
    <row r="34" ht="15.75" customHeight="1">
      <c r="A34" s="1"/>
      <c r="E34" s="1"/>
      <c r="F34" s="1"/>
      <c r="G34" s="1"/>
      <c r="H34" s="1"/>
      <c r="I34" s="1"/>
      <c r="J34" s="1"/>
      <c r="K34" s="1"/>
      <c r="L34" s="1"/>
      <c r="M34" s="1"/>
      <c r="N34" s="1"/>
      <c r="O34" s="1"/>
      <c r="P34" s="1"/>
      <c r="Q34" s="1"/>
      <c r="R34" s="1"/>
      <c r="S34" s="1"/>
      <c r="T34" s="1"/>
      <c r="U34" s="1"/>
      <c r="V34" s="1"/>
      <c r="W34" s="1"/>
      <c r="X34" s="1"/>
    </row>
    <row r="35" ht="15.75" customHeight="1">
      <c r="A35" s="1"/>
    </row>
    <row r="36" ht="15.75" customHeight="1">
      <c r="A36" s="1"/>
    </row>
    <row r="37" ht="15.75" customHeight="1">
      <c r="A37" s="1"/>
    </row>
    <row r="38" ht="15.75" customHeight="1">
      <c r="A38" s="1"/>
    </row>
    <row r="39" ht="15.75" customHeight="1">
      <c r="A39" s="1"/>
    </row>
    <row r="40" ht="15.75" customHeight="1">
      <c r="A40" s="1"/>
    </row>
    <row r="41" ht="15.75" customHeight="1">
      <c r="A41" s="1"/>
    </row>
    <row r="42" ht="15.75" customHeight="1">
      <c r="A42" s="1"/>
    </row>
    <row r="43" ht="15.75" customHeight="1">
      <c r="A43" s="1"/>
    </row>
    <row r="44" ht="15.75" customHeight="1">
      <c r="A44" s="1"/>
    </row>
    <row r="45" ht="15.75" customHeight="1">
      <c r="A45" s="1"/>
    </row>
    <row r="46" ht="15.75" customHeight="1">
      <c r="A46" s="1"/>
    </row>
    <row r="47" ht="15.75" customHeight="1">
      <c r="A47" s="1"/>
    </row>
    <row r="48" ht="15.75" customHeight="1">
      <c r="A48" s="1"/>
    </row>
    <row r="49" ht="15.75" customHeight="1">
      <c r="A49" s="1"/>
    </row>
    <row r="50" ht="15.75" customHeight="1">
      <c r="A50" s="1"/>
    </row>
    <row r="51" ht="15.75" customHeight="1">
      <c r="A51" s="1"/>
    </row>
    <row r="52" ht="15.75" customHeight="1">
      <c r="A52" s="1"/>
    </row>
    <row r="53" ht="15.75" customHeight="1">
      <c r="A53" s="1"/>
    </row>
    <row r="54" ht="15.75" customHeight="1">
      <c r="A54" s="1"/>
    </row>
    <row r="55" ht="15.75" customHeight="1">
      <c r="A55" s="1"/>
    </row>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1:D1"/>
  </mergeCells>
  <printOptions/>
  <pageMargins bottom="0.75" footer="0.0" header="0.0" left="0.7" right="0.7" top="0.75"/>
  <pageSetup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76923C"/>
    <pageSetUpPr/>
  </sheetPr>
  <sheetViews>
    <sheetView workbookViewId="0"/>
  </sheetViews>
  <sheetFormatPr customHeight="1" defaultColWidth="14.43" defaultRowHeight="15.0"/>
  <cols>
    <col customWidth="1" min="1" max="1" width="9.29"/>
    <col customWidth="1" min="2" max="2" width="35.43"/>
    <col customWidth="1" min="3" max="3" width="65.43"/>
    <col customWidth="1" min="4" max="4" width="118.14"/>
    <col customWidth="1" min="5" max="5" width="126.57"/>
    <col customWidth="1" min="6" max="21" width="9.29"/>
  </cols>
  <sheetData>
    <row r="1">
      <c r="A1" s="1"/>
      <c r="B1" s="264" t="s">
        <v>154</v>
      </c>
      <c r="E1" s="1"/>
      <c r="F1" s="1"/>
      <c r="G1" s="1"/>
      <c r="H1" s="1"/>
      <c r="I1" s="1"/>
      <c r="J1" s="1"/>
      <c r="K1" s="1"/>
      <c r="L1" s="1"/>
      <c r="M1" s="1"/>
      <c r="N1" s="1"/>
      <c r="O1" s="1"/>
      <c r="P1" s="1"/>
      <c r="Q1" s="1"/>
      <c r="R1" s="1"/>
      <c r="S1" s="1"/>
      <c r="T1" s="1"/>
      <c r="U1" s="1"/>
    </row>
    <row r="2">
      <c r="A2" s="1"/>
      <c r="B2" s="265"/>
      <c r="C2" s="265"/>
      <c r="D2" s="265"/>
      <c r="E2" s="1"/>
      <c r="F2" s="1"/>
      <c r="G2" s="1"/>
      <c r="H2" s="1"/>
      <c r="I2" s="1"/>
      <c r="J2" s="1"/>
      <c r="K2" s="1"/>
      <c r="L2" s="1"/>
      <c r="M2" s="1"/>
      <c r="N2" s="1"/>
      <c r="O2" s="1"/>
      <c r="P2" s="1"/>
      <c r="Q2" s="1"/>
      <c r="R2" s="1"/>
      <c r="S2" s="1"/>
      <c r="T2" s="1"/>
      <c r="U2" s="1"/>
    </row>
    <row r="3">
      <c r="A3" s="1"/>
      <c r="B3" s="208"/>
      <c r="C3" s="266" t="s">
        <v>155</v>
      </c>
      <c r="D3" s="266" t="s">
        <v>156</v>
      </c>
      <c r="E3" s="1"/>
      <c r="F3" s="1"/>
      <c r="G3" s="1"/>
      <c r="H3" s="1"/>
      <c r="I3" s="1"/>
      <c r="J3" s="1"/>
      <c r="K3" s="1"/>
      <c r="L3" s="1"/>
      <c r="M3" s="1"/>
      <c r="N3" s="1"/>
      <c r="O3" s="1"/>
      <c r="P3" s="1"/>
      <c r="Q3" s="1"/>
      <c r="R3" s="1"/>
      <c r="S3" s="1"/>
      <c r="T3" s="1"/>
      <c r="U3" s="1"/>
    </row>
    <row r="4">
      <c r="A4" s="1" t="s">
        <v>157</v>
      </c>
      <c r="B4" s="267" t="s">
        <v>158</v>
      </c>
      <c r="C4" s="268" t="s">
        <v>159</v>
      </c>
      <c r="D4" s="269" t="s">
        <v>160</v>
      </c>
      <c r="E4" s="1"/>
      <c r="F4" s="1"/>
      <c r="G4" s="1"/>
      <c r="H4" s="1"/>
      <c r="I4" s="1"/>
      <c r="J4" s="1"/>
      <c r="K4" s="1"/>
      <c r="L4" s="1"/>
      <c r="M4" s="1"/>
      <c r="N4" s="1"/>
      <c r="O4" s="1"/>
      <c r="P4" s="1"/>
      <c r="Q4" s="1"/>
      <c r="R4" s="1"/>
      <c r="S4" s="1"/>
      <c r="T4" s="1"/>
      <c r="U4" s="1"/>
    </row>
    <row r="5">
      <c r="A5" s="1" t="s">
        <v>161</v>
      </c>
      <c r="B5" s="270" t="s">
        <v>162</v>
      </c>
      <c r="C5" s="271" t="s">
        <v>163</v>
      </c>
      <c r="D5" s="272" t="s">
        <v>164</v>
      </c>
      <c r="E5" s="1"/>
      <c r="F5" s="1"/>
      <c r="G5" s="1"/>
      <c r="H5" s="1"/>
      <c r="I5" s="1"/>
      <c r="J5" s="1"/>
      <c r="K5" s="1"/>
      <c r="L5" s="1"/>
      <c r="M5" s="1"/>
      <c r="N5" s="1"/>
      <c r="O5" s="1"/>
      <c r="P5" s="1"/>
      <c r="Q5" s="1"/>
      <c r="R5" s="1"/>
      <c r="S5" s="1"/>
      <c r="T5" s="1"/>
      <c r="U5" s="1"/>
    </row>
    <row r="6">
      <c r="A6" s="1" t="s">
        <v>132</v>
      </c>
      <c r="B6" s="273" t="s">
        <v>165</v>
      </c>
      <c r="C6" s="271" t="s">
        <v>166</v>
      </c>
      <c r="D6" s="272" t="s">
        <v>167</v>
      </c>
      <c r="E6" s="1"/>
      <c r="F6" s="1"/>
      <c r="G6" s="1"/>
      <c r="H6" s="1"/>
      <c r="I6" s="1"/>
      <c r="J6" s="1"/>
      <c r="K6" s="1"/>
      <c r="L6" s="1"/>
      <c r="M6" s="1"/>
      <c r="N6" s="1"/>
      <c r="O6" s="1"/>
      <c r="P6" s="1"/>
      <c r="Q6" s="1"/>
      <c r="R6" s="1"/>
      <c r="S6" s="1"/>
      <c r="T6" s="1"/>
      <c r="U6" s="1"/>
    </row>
    <row r="7">
      <c r="A7" s="1" t="s">
        <v>168</v>
      </c>
      <c r="B7" s="274" t="s">
        <v>169</v>
      </c>
      <c r="C7" s="271" t="s">
        <v>170</v>
      </c>
      <c r="D7" s="272" t="s">
        <v>171</v>
      </c>
      <c r="E7" s="1"/>
      <c r="F7" s="1"/>
      <c r="G7" s="1"/>
      <c r="H7" s="1"/>
      <c r="I7" s="1"/>
      <c r="J7" s="1"/>
      <c r="K7" s="1"/>
      <c r="L7" s="1"/>
      <c r="M7" s="1"/>
      <c r="N7" s="1"/>
      <c r="O7" s="1"/>
      <c r="P7" s="1"/>
      <c r="Q7" s="1"/>
      <c r="R7" s="1"/>
      <c r="S7" s="1"/>
      <c r="T7" s="1"/>
      <c r="U7" s="1"/>
    </row>
    <row r="8">
      <c r="A8" s="1" t="s">
        <v>172</v>
      </c>
      <c r="B8" s="275" t="s">
        <v>173</v>
      </c>
      <c r="C8" s="271" t="s">
        <v>174</v>
      </c>
      <c r="D8" s="272" t="s">
        <v>175</v>
      </c>
      <c r="E8" s="1"/>
      <c r="F8" s="1"/>
      <c r="G8" s="1"/>
      <c r="H8" s="1"/>
      <c r="I8" s="1"/>
      <c r="J8" s="1"/>
      <c r="K8" s="1"/>
      <c r="L8" s="1"/>
      <c r="M8" s="1"/>
      <c r="N8" s="1"/>
      <c r="O8" s="1"/>
      <c r="P8" s="1"/>
      <c r="Q8" s="1"/>
      <c r="R8" s="1"/>
      <c r="S8" s="1"/>
      <c r="T8" s="1"/>
      <c r="U8" s="1"/>
    </row>
    <row r="9">
      <c r="A9" s="1"/>
      <c r="B9" s="1"/>
      <c r="C9" s="276"/>
      <c r="D9" s="276"/>
      <c r="E9" s="1"/>
      <c r="F9" s="1"/>
      <c r="G9" s="1"/>
      <c r="H9" s="1"/>
      <c r="I9" s="1"/>
      <c r="J9" s="1"/>
      <c r="K9" s="1"/>
      <c r="L9" s="1"/>
      <c r="M9" s="1"/>
      <c r="N9" s="1"/>
      <c r="O9" s="1"/>
      <c r="P9" s="1"/>
      <c r="Q9" s="1"/>
      <c r="R9" s="1"/>
      <c r="S9" s="1"/>
      <c r="T9" s="1"/>
      <c r="U9" s="1"/>
    </row>
    <row r="10">
      <c r="A10" s="1"/>
      <c r="B10" s="277"/>
      <c r="C10" s="277"/>
      <c r="D10" s="277"/>
      <c r="E10" s="1"/>
      <c r="F10" s="1"/>
      <c r="G10" s="1"/>
      <c r="H10" s="1"/>
      <c r="I10" s="1"/>
      <c r="J10" s="1"/>
      <c r="K10" s="1"/>
      <c r="L10" s="1"/>
      <c r="M10" s="1"/>
      <c r="N10" s="1"/>
      <c r="O10" s="1"/>
      <c r="P10" s="1"/>
      <c r="Q10" s="1"/>
      <c r="R10" s="1"/>
      <c r="S10" s="1"/>
      <c r="T10" s="1"/>
      <c r="U10" s="1"/>
    </row>
    <row r="11">
      <c r="A11" s="1"/>
      <c r="B11" s="1" t="s">
        <v>176</v>
      </c>
      <c r="C11" s="1" t="s">
        <v>177</v>
      </c>
      <c r="D11" s="1" t="s">
        <v>178</v>
      </c>
      <c r="E11" s="1"/>
      <c r="F11" s="1"/>
      <c r="G11" s="1"/>
      <c r="H11" s="1"/>
      <c r="I11" s="1"/>
      <c r="J11" s="1"/>
      <c r="K11" s="1"/>
      <c r="L11" s="1"/>
      <c r="M11" s="1"/>
      <c r="N11" s="1"/>
      <c r="O11" s="1"/>
      <c r="P11" s="1"/>
      <c r="Q11" s="1"/>
      <c r="R11" s="1"/>
      <c r="S11" s="1"/>
      <c r="T11" s="1"/>
      <c r="U11" s="1"/>
    </row>
    <row r="12">
      <c r="A12" s="1"/>
      <c r="B12" s="1" t="s">
        <v>179</v>
      </c>
      <c r="C12" s="1" t="s">
        <v>180</v>
      </c>
      <c r="D12" s="1" t="s">
        <v>181</v>
      </c>
      <c r="E12" s="1"/>
      <c r="F12" s="1"/>
      <c r="G12" s="1"/>
      <c r="H12" s="1"/>
      <c r="I12" s="1"/>
      <c r="J12" s="1"/>
      <c r="K12" s="1"/>
      <c r="L12" s="1"/>
      <c r="M12" s="1"/>
      <c r="N12" s="1"/>
      <c r="O12" s="1"/>
      <c r="P12" s="1"/>
      <c r="Q12" s="1"/>
      <c r="R12" s="1"/>
      <c r="S12" s="1"/>
      <c r="T12" s="1"/>
      <c r="U12" s="1"/>
    </row>
    <row r="13">
      <c r="A13" s="1"/>
      <c r="B13" s="1"/>
      <c r="C13" s="1" t="s">
        <v>182</v>
      </c>
      <c r="D13" s="1" t="s">
        <v>183</v>
      </c>
      <c r="E13" s="1"/>
      <c r="F13" s="1"/>
      <c r="G13" s="1"/>
      <c r="H13" s="1"/>
      <c r="I13" s="1"/>
      <c r="J13" s="1"/>
      <c r="K13" s="1"/>
      <c r="L13" s="1"/>
      <c r="M13" s="1"/>
      <c r="N13" s="1"/>
      <c r="O13" s="1"/>
      <c r="P13" s="1"/>
      <c r="Q13" s="1"/>
      <c r="R13" s="1"/>
      <c r="S13" s="1"/>
      <c r="T13" s="1"/>
      <c r="U13" s="1"/>
    </row>
    <row r="14">
      <c r="A14" s="1"/>
      <c r="B14" s="1"/>
      <c r="C14" s="1" t="s">
        <v>97</v>
      </c>
      <c r="D14" s="1" t="s">
        <v>184</v>
      </c>
      <c r="E14" s="1"/>
      <c r="F14" s="1"/>
      <c r="G14" s="1"/>
      <c r="H14" s="1"/>
      <c r="I14" s="1"/>
      <c r="J14" s="1"/>
      <c r="K14" s="1"/>
      <c r="L14" s="1"/>
      <c r="M14" s="1"/>
      <c r="N14" s="1"/>
      <c r="O14" s="1"/>
      <c r="P14" s="1"/>
      <c r="Q14" s="1"/>
      <c r="R14" s="1"/>
      <c r="S14" s="1"/>
      <c r="T14" s="1"/>
      <c r="U14" s="1"/>
    </row>
    <row r="15">
      <c r="A15" s="1"/>
      <c r="B15" s="1"/>
      <c r="C15" s="1" t="s">
        <v>185</v>
      </c>
      <c r="D15" s="1" t="s">
        <v>186</v>
      </c>
      <c r="E15" s="1"/>
      <c r="F15" s="1"/>
      <c r="G15" s="1"/>
      <c r="H15" s="1"/>
      <c r="I15" s="1"/>
      <c r="J15" s="1"/>
      <c r="K15" s="1"/>
      <c r="L15" s="1"/>
      <c r="M15" s="1"/>
      <c r="N15" s="1"/>
      <c r="O15" s="1"/>
      <c r="P15" s="1"/>
      <c r="Q15" s="1"/>
      <c r="R15" s="1"/>
      <c r="S15" s="1"/>
      <c r="T15" s="1"/>
      <c r="U15" s="1"/>
    </row>
    <row r="16">
      <c r="A16" s="1"/>
      <c r="B16" s="1"/>
      <c r="C16" s="1"/>
      <c r="D16" s="1"/>
      <c r="E16" s="1"/>
      <c r="F16" s="1"/>
      <c r="G16" s="1"/>
      <c r="H16" s="1"/>
      <c r="I16" s="1"/>
      <c r="J16" s="1"/>
      <c r="K16" s="1"/>
      <c r="L16" s="1"/>
      <c r="M16" s="1"/>
      <c r="N16" s="1"/>
      <c r="O16" s="1"/>
    </row>
    <row r="17">
      <c r="A17" s="1"/>
      <c r="B17" s="1"/>
      <c r="C17" s="1"/>
      <c r="D17" s="1"/>
      <c r="E17" s="1"/>
      <c r="F17" s="1"/>
      <c r="G17" s="1"/>
      <c r="H17" s="1"/>
      <c r="I17" s="1"/>
      <c r="J17" s="1"/>
      <c r="K17" s="1"/>
      <c r="L17" s="1"/>
      <c r="M17" s="1"/>
      <c r="N17" s="1"/>
      <c r="O17" s="1"/>
    </row>
    <row r="18">
      <c r="A18" s="1"/>
      <c r="B18" s="1"/>
      <c r="C18" s="1"/>
      <c r="D18" s="1"/>
      <c r="E18" s="1"/>
      <c r="F18" s="1"/>
      <c r="G18" s="1"/>
      <c r="H18" s="1"/>
      <c r="I18" s="1"/>
      <c r="J18" s="1"/>
      <c r="K18" s="1"/>
      <c r="L18" s="1"/>
      <c r="M18" s="1"/>
      <c r="N18" s="1"/>
      <c r="O18" s="1"/>
    </row>
    <row r="19">
      <c r="A19" s="1"/>
      <c r="B19" s="1"/>
      <c r="C19" s="1"/>
      <c r="D19" s="1"/>
      <c r="E19" s="1"/>
      <c r="F19" s="1"/>
      <c r="G19" s="1"/>
      <c r="H19" s="1"/>
      <c r="I19" s="1"/>
      <c r="J19" s="1"/>
      <c r="K19" s="1"/>
      <c r="L19" s="1"/>
      <c r="M19" s="1"/>
      <c r="N19" s="1"/>
      <c r="O19" s="1"/>
    </row>
    <row r="20">
      <c r="A20" s="1"/>
      <c r="B20" s="1"/>
      <c r="C20" s="1"/>
      <c r="D20" s="1"/>
      <c r="E20" s="1"/>
      <c r="F20" s="1"/>
      <c r="G20" s="1"/>
      <c r="H20" s="1"/>
      <c r="I20" s="1"/>
      <c r="J20" s="1"/>
      <c r="K20" s="1"/>
      <c r="L20" s="1"/>
      <c r="M20" s="1"/>
      <c r="N20" s="1"/>
      <c r="O20" s="1"/>
    </row>
    <row r="21" ht="15.75" customHeight="1">
      <c r="A21" s="1"/>
      <c r="B21" s="1"/>
      <c r="C21" s="1"/>
      <c r="D21" s="1"/>
      <c r="E21" s="1"/>
      <c r="F21" s="1"/>
      <c r="G21" s="1"/>
      <c r="H21" s="1"/>
      <c r="I21" s="1"/>
      <c r="J21" s="1"/>
      <c r="K21" s="1"/>
      <c r="L21" s="1"/>
      <c r="M21" s="1"/>
      <c r="N21" s="1"/>
      <c r="O21" s="1"/>
    </row>
    <row r="22" ht="15.75" customHeight="1">
      <c r="A22" s="1"/>
      <c r="B22" s="1"/>
      <c r="C22" s="276"/>
      <c r="D22" s="276"/>
      <c r="E22" s="1"/>
      <c r="F22" s="1"/>
      <c r="G22" s="1"/>
      <c r="H22" s="1"/>
      <c r="I22" s="1"/>
      <c r="J22" s="1"/>
      <c r="K22" s="1"/>
      <c r="L22" s="1"/>
      <c r="M22" s="1"/>
      <c r="N22" s="1"/>
      <c r="O22" s="1"/>
    </row>
    <row r="23" ht="15.75" customHeight="1">
      <c r="A23" s="1"/>
      <c r="B23" s="1"/>
      <c r="C23" s="276"/>
      <c r="D23" s="276"/>
      <c r="E23" s="1"/>
      <c r="F23" s="1"/>
      <c r="G23" s="1"/>
      <c r="H23" s="1"/>
      <c r="I23" s="1"/>
      <c r="J23" s="1"/>
      <c r="K23" s="1"/>
      <c r="L23" s="1"/>
      <c r="M23" s="1"/>
      <c r="N23" s="1"/>
      <c r="O23" s="1"/>
    </row>
    <row r="24" ht="15.75" customHeight="1">
      <c r="A24" s="1"/>
      <c r="B24" s="1"/>
      <c r="C24" s="276"/>
      <c r="D24" s="276"/>
      <c r="E24" s="1"/>
      <c r="F24" s="1"/>
      <c r="G24" s="1"/>
      <c r="H24" s="1"/>
      <c r="I24" s="1"/>
      <c r="J24" s="1"/>
      <c r="K24" s="1"/>
      <c r="L24" s="1"/>
      <c r="M24" s="1"/>
      <c r="N24" s="1"/>
      <c r="O24" s="1"/>
    </row>
    <row r="25" ht="15.75" customHeight="1">
      <c r="A25" s="1"/>
      <c r="B25" s="1"/>
      <c r="C25" s="276"/>
      <c r="D25" s="276"/>
      <c r="E25" s="1"/>
      <c r="F25" s="1"/>
      <c r="G25" s="1"/>
      <c r="H25" s="1"/>
      <c r="I25" s="1"/>
      <c r="J25" s="1"/>
      <c r="K25" s="1"/>
      <c r="L25" s="1"/>
      <c r="M25" s="1"/>
      <c r="N25" s="1"/>
      <c r="O25" s="1"/>
    </row>
    <row r="26" ht="15.75" customHeight="1">
      <c r="A26" s="1"/>
      <c r="B26" s="1"/>
      <c r="C26" s="276"/>
      <c r="D26" s="276"/>
      <c r="E26" s="1"/>
      <c r="F26" s="1"/>
      <c r="G26" s="1"/>
      <c r="H26" s="1"/>
      <c r="I26" s="1"/>
      <c r="J26" s="1"/>
      <c r="K26" s="1"/>
      <c r="L26" s="1"/>
      <c r="M26" s="1"/>
      <c r="N26" s="1"/>
      <c r="O26" s="1"/>
    </row>
    <row r="27" ht="15.75" customHeight="1">
      <c r="A27" s="1"/>
      <c r="B27" s="1"/>
      <c r="C27" s="276"/>
      <c r="D27" s="276"/>
      <c r="E27" s="1"/>
      <c r="F27" s="1"/>
      <c r="G27" s="1"/>
      <c r="H27" s="1"/>
      <c r="I27" s="1"/>
      <c r="J27" s="1"/>
      <c r="K27" s="1"/>
      <c r="L27" s="1"/>
      <c r="M27" s="1"/>
      <c r="N27" s="1"/>
      <c r="O27" s="1"/>
    </row>
    <row r="28" ht="15.75" customHeight="1">
      <c r="A28" s="1"/>
      <c r="B28" s="1"/>
      <c r="C28" s="276"/>
      <c r="D28" s="276"/>
      <c r="E28" s="1"/>
      <c r="F28" s="1"/>
      <c r="G28" s="1"/>
      <c r="H28" s="1"/>
      <c r="I28" s="1"/>
      <c r="J28" s="1"/>
      <c r="K28" s="1"/>
      <c r="L28" s="1"/>
      <c r="M28" s="1"/>
      <c r="N28" s="1"/>
      <c r="O28" s="1"/>
    </row>
    <row r="29" ht="15.75" customHeight="1">
      <c r="A29" s="1"/>
      <c r="B29" s="1"/>
      <c r="C29" s="276"/>
      <c r="D29" s="276"/>
      <c r="E29" s="1"/>
      <c r="F29" s="1"/>
      <c r="G29" s="1"/>
      <c r="H29" s="1"/>
      <c r="I29" s="1"/>
      <c r="J29" s="1"/>
      <c r="K29" s="1"/>
      <c r="L29" s="1"/>
      <c r="M29" s="1"/>
      <c r="N29" s="1"/>
      <c r="O29" s="1"/>
    </row>
    <row r="30" ht="15.75" customHeight="1">
      <c r="A30" s="1"/>
      <c r="B30" s="1"/>
      <c r="C30" s="276"/>
      <c r="D30" s="276"/>
      <c r="E30" s="1"/>
      <c r="F30" s="1"/>
      <c r="G30" s="1"/>
      <c r="H30" s="1"/>
      <c r="I30" s="1"/>
      <c r="J30" s="1"/>
      <c r="K30" s="1"/>
      <c r="L30" s="1"/>
      <c r="M30" s="1"/>
      <c r="N30" s="1"/>
      <c r="O30" s="1"/>
    </row>
    <row r="31" ht="15.75" customHeight="1">
      <c r="A31" s="1"/>
      <c r="B31" s="1"/>
      <c r="C31" s="276"/>
      <c r="D31" s="276"/>
      <c r="E31" s="1"/>
      <c r="F31" s="1"/>
      <c r="G31" s="1"/>
      <c r="H31" s="1"/>
      <c r="I31" s="1"/>
      <c r="J31" s="1"/>
      <c r="K31" s="1"/>
      <c r="L31" s="1"/>
      <c r="M31" s="1"/>
      <c r="N31" s="1"/>
      <c r="O31" s="1"/>
    </row>
    <row r="32" ht="15.75" customHeight="1">
      <c r="A32" s="1"/>
      <c r="B32" s="1"/>
      <c r="C32" s="276"/>
      <c r="D32" s="276"/>
      <c r="E32" s="1"/>
      <c r="F32" s="1"/>
      <c r="G32" s="1"/>
      <c r="H32" s="1"/>
      <c r="I32" s="1"/>
      <c r="J32" s="1"/>
      <c r="K32" s="1"/>
      <c r="L32" s="1"/>
      <c r="M32" s="1"/>
      <c r="N32" s="1"/>
      <c r="O32" s="1"/>
    </row>
    <row r="33" ht="15.75" customHeight="1">
      <c r="A33" s="1"/>
      <c r="B33" s="1"/>
      <c r="C33" s="276"/>
      <c r="D33" s="276"/>
      <c r="E33" s="1"/>
      <c r="F33" s="1"/>
      <c r="G33" s="1"/>
      <c r="H33" s="1"/>
      <c r="I33" s="1"/>
      <c r="J33" s="1"/>
      <c r="K33" s="1"/>
      <c r="L33" s="1"/>
      <c r="M33" s="1"/>
      <c r="N33" s="1"/>
      <c r="O33" s="1"/>
    </row>
    <row r="34" ht="15.75" customHeight="1">
      <c r="A34" s="1"/>
      <c r="B34" s="1"/>
      <c r="C34" s="276"/>
      <c r="D34" s="276"/>
      <c r="E34" s="1"/>
      <c r="F34" s="1"/>
      <c r="G34" s="1"/>
      <c r="H34" s="1"/>
      <c r="I34" s="1"/>
      <c r="J34" s="1"/>
      <c r="K34" s="1"/>
      <c r="L34" s="1"/>
      <c r="M34" s="1"/>
      <c r="N34" s="1"/>
      <c r="O34" s="1"/>
    </row>
    <row r="35" ht="15.75" customHeight="1">
      <c r="A35" s="1"/>
      <c r="B35" s="1"/>
      <c r="C35" s="276"/>
      <c r="D35" s="276"/>
      <c r="E35" s="1"/>
      <c r="F35" s="1"/>
      <c r="G35" s="1"/>
      <c r="H35" s="1"/>
      <c r="I35" s="1"/>
      <c r="J35" s="1"/>
      <c r="K35" s="1"/>
      <c r="L35" s="1"/>
      <c r="M35" s="1"/>
      <c r="N35" s="1"/>
      <c r="O35" s="1"/>
    </row>
    <row r="36" ht="15.75" customHeight="1">
      <c r="A36" s="1"/>
      <c r="B36" s="1"/>
      <c r="C36" s="276"/>
      <c r="D36" s="276"/>
      <c r="E36" s="1"/>
      <c r="F36" s="1"/>
      <c r="G36" s="1"/>
      <c r="H36" s="1"/>
      <c r="I36" s="1"/>
      <c r="J36" s="1"/>
      <c r="K36" s="1"/>
      <c r="L36" s="1"/>
      <c r="M36" s="1"/>
      <c r="N36" s="1"/>
      <c r="O36" s="1"/>
    </row>
    <row r="37" ht="15.75" customHeight="1">
      <c r="A37" s="1"/>
      <c r="B37" s="1"/>
      <c r="C37" s="276"/>
      <c r="D37" s="276"/>
      <c r="E37" s="1"/>
      <c r="F37" s="1"/>
      <c r="G37" s="1"/>
      <c r="H37" s="1"/>
      <c r="I37" s="1"/>
      <c r="J37" s="1"/>
      <c r="K37" s="1"/>
      <c r="L37" s="1"/>
      <c r="M37" s="1"/>
      <c r="N37" s="1"/>
      <c r="O37" s="1"/>
    </row>
    <row r="38" ht="15.75" customHeight="1">
      <c r="A38" s="1"/>
      <c r="B38" s="1"/>
      <c r="C38" s="276"/>
      <c r="D38" s="276"/>
      <c r="E38" s="1"/>
      <c r="F38" s="1"/>
      <c r="G38" s="1"/>
      <c r="H38" s="1"/>
      <c r="I38" s="1"/>
      <c r="J38" s="1"/>
      <c r="K38" s="1"/>
      <c r="L38" s="1"/>
      <c r="M38" s="1"/>
      <c r="N38" s="1"/>
      <c r="O38" s="1"/>
    </row>
    <row r="39" ht="15.75" customHeight="1">
      <c r="A39" s="1"/>
      <c r="B39" s="1"/>
      <c r="C39" s="276"/>
      <c r="D39" s="276"/>
      <c r="E39" s="1"/>
      <c r="F39" s="1"/>
      <c r="G39" s="1"/>
      <c r="H39" s="1"/>
      <c r="I39" s="1"/>
      <c r="J39" s="1"/>
      <c r="K39" s="1"/>
      <c r="L39" s="1"/>
      <c r="M39" s="1"/>
      <c r="N39" s="1"/>
      <c r="O39" s="1"/>
    </row>
    <row r="40" ht="15.75" customHeight="1">
      <c r="A40" s="1"/>
      <c r="B40" s="1"/>
      <c r="C40" s="276"/>
      <c r="D40" s="276"/>
      <c r="E40" s="1"/>
      <c r="F40" s="1"/>
      <c r="G40" s="1"/>
      <c r="H40" s="1"/>
      <c r="I40" s="1"/>
      <c r="J40" s="1"/>
      <c r="K40" s="1"/>
      <c r="L40" s="1"/>
      <c r="M40" s="1"/>
      <c r="N40" s="1"/>
      <c r="O40" s="1"/>
    </row>
    <row r="41" ht="15.75" customHeight="1">
      <c r="A41" s="1"/>
      <c r="B41" s="1"/>
      <c r="C41" s="276"/>
      <c r="D41" s="276"/>
      <c r="E41" s="1"/>
      <c r="F41" s="1"/>
      <c r="G41" s="1"/>
      <c r="H41" s="1"/>
      <c r="I41" s="1"/>
      <c r="J41" s="1"/>
      <c r="K41" s="1"/>
      <c r="L41" s="1"/>
      <c r="M41" s="1"/>
      <c r="N41" s="1"/>
      <c r="O41" s="1"/>
    </row>
    <row r="42" ht="15.75" customHeight="1">
      <c r="A42" s="1"/>
      <c r="B42" s="1"/>
      <c r="C42" s="276"/>
      <c r="D42" s="276"/>
      <c r="E42" s="1"/>
      <c r="F42" s="1"/>
      <c r="G42" s="1"/>
      <c r="H42" s="1"/>
      <c r="I42" s="1"/>
      <c r="J42" s="1"/>
      <c r="K42" s="1"/>
      <c r="L42" s="1"/>
      <c r="M42" s="1"/>
      <c r="N42" s="1"/>
      <c r="O42" s="1"/>
    </row>
    <row r="43" ht="15.75" customHeight="1">
      <c r="A43" s="1"/>
      <c r="B43" s="1"/>
      <c r="C43" s="276"/>
      <c r="D43" s="276"/>
      <c r="E43" s="1"/>
      <c r="F43" s="1"/>
      <c r="G43" s="1"/>
      <c r="H43" s="1"/>
      <c r="I43" s="1"/>
      <c r="J43" s="1"/>
      <c r="K43" s="1"/>
      <c r="L43" s="1"/>
      <c r="M43" s="1"/>
      <c r="N43" s="1"/>
      <c r="O43" s="1"/>
    </row>
    <row r="44" ht="15.75" customHeight="1">
      <c r="A44" s="1"/>
      <c r="B44" s="1"/>
      <c r="C44" s="276"/>
      <c r="D44" s="276"/>
      <c r="E44" s="1"/>
      <c r="F44" s="1"/>
      <c r="G44" s="1"/>
      <c r="H44" s="1"/>
      <c r="I44" s="1"/>
      <c r="J44" s="1"/>
      <c r="K44" s="1"/>
      <c r="L44" s="1"/>
      <c r="M44" s="1"/>
      <c r="N44" s="1"/>
      <c r="O44" s="1"/>
    </row>
    <row r="45" ht="15.75" customHeight="1">
      <c r="A45" s="1"/>
      <c r="B45" s="1"/>
      <c r="C45" s="276"/>
      <c r="D45" s="276"/>
      <c r="E45" s="1"/>
      <c r="F45" s="1"/>
      <c r="G45" s="1"/>
      <c r="H45" s="1"/>
      <c r="I45" s="1"/>
      <c r="J45" s="1"/>
      <c r="K45" s="1"/>
      <c r="L45" s="1"/>
      <c r="M45" s="1"/>
      <c r="N45" s="1"/>
      <c r="O45" s="1"/>
    </row>
    <row r="46" ht="15.75" customHeight="1">
      <c r="A46" s="1"/>
      <c r="B46" s="1"/>
      <c r="C46" s="276"/>
      <c r="D46" s="276"/>
      <c r="E46" s="1"/>
      <c r="F46" s="1"/>
      <c r="G46" s="1"/>
      <c r="H46" s="1"/>
      <c r="I46" s="1"/>
      <c r="J46" s="1"/>
      <c r="K46" s="1"/>
      <c r="L46" s="1"/>
      <c r="M46" s="1"/>
      <c r="N46" s="1"/>
      <c r="O46" s="1"/>
    </row>
    <row r="47" ht="15.75" customHeight="1">
      <c r="A47" s="1"/>
      <c r="B47" s="1"/>
      <c r="C47" s="276"/>
      <c r="D47" s="276"/>
      <c r="E47" s="1"/>
      <c r="F47" s="1"/>
      <c r="G47" s="1"/>
      <c r="H47" s="1"/>
      <c r="I47" s="1"/>
      <c r="J47" s="1"/>
      <c r="K47" s="1"/>
      <c r="L47" s="1"/>
      <c r="M47" s="1"/>
      <c r="N47" s="1"/>
      <c r="O47" s="1"/>
    </row>
    <row r="48" ht="15.75" customHeight="1">
      <c r="A48" s="1"/>
      <c r="B48" s="1"/>
      <c r="C48" s="276"/>
      <c r="D48" s="276"/>
      <c r="E48" s="1"/>
      <c r="F48" s="1"/>
      <c r="G48" s="1"/>
      <c r="H48" s="1"/>
      <c r="I48" s="1"/>
      <c r="J48" s="1"/>
      <c r="K48" s="1"/>
      <c r="L48" s="1"/>
      <c r="M48" s="1"/>
      <c r="N48" s="1"/>
      <c r="O48" s="1"/>
    </row>
    <row r="49" ht="15.75" customHeight="1">
      <c r="A49" s="1"/>
      <c r="B49" s="1"/>
      <c r="C49" s="276"/>
      <c r="D49" s="276"/>
      <c r="E49" s="1"/>
      <c r="F49" s="1"/>
      <c r="G49" s="1"/>
      <c r="H49" s="1"/>
      <c r="I49" s="1"/>
      <c r="J49" s="1"/>
      <c r="K49" s="1"/>
      <c r="L49" s="1"/>
      <c r="M49" s="1"/>
      <c r="N49" s="1"/>
      <c r="O49" s="1"/>
    </row>
    <row r="50" ht="15.75" customHeight="1">
      <c r="A50" s="1"/>
      <c r="B50" s="1"/>
      <c r="C50" s="276"/>
      <c r="D50" s="276"/>
      <c r="E50" s="1"/>
      <c r="F50" s="1"/>
      <c r="G50" s="1"/>
      <c r="H50" s="1"/>
      <c r="I50" s="1"/>
      <c r="J50" s="1"/>
      <c r="K50" s="1"/>
      <c r="L50" s="1"/>
      <c r="M50" s="1"/>
      <c r="N50" s="1"/>
      <c r="O50" s="1"/>
    </row>
    <row r="51" ht="15.75" customHeight="1">
      <c r="A51" s="1"/>
      <c r="B51" s="1"/>
      <c r="C51" s="276"/>
      <c r="D51" s="276"/>
      <c r="E51" s="1"/>
      <c r="F51" s="1"/>
      <c r="G51" s="1"/>
      <c r="H51" s="1"/>
      <c r="I51" s="1"/>
      <c r="J51" s="1"/>
      <c r="K51" s="1"/>
      <c r="L51" s="1"/>
      <c r="M51" s="1"/>
      <c r="N51" s="1"/>
      <c r="O51" s="1"/>
    </row>
    <row r="52" ht="15.75" customHeight="1">
      <c r="A52" s="1"/>
      <c r="B52" s="1"/>
      <c r="C52" s="276"/>
      <c r="D52" s="276"/>
    </row>
    <row r="53" ht="15.75" customHeight="1">
      <c r="A53" s="1"/>
      <c r="B53" s="1"/>
      <c r="C53" s="276"/>
      <c r="D53" s="276"/>
    </row>
    <row r="54" ht="15.75" customHeight="1">
      <c r="A54" s="1"/>
      <c r="B54" s="1"/>
      <c r="C54" s="276"/>
      <c r="D54" s="276"/>
    </row>
    <row r="55" ht="15.75" customHeight="1">
      <c r="A55" s="1"/>
      <c r="B55" s="1"/>
      <c r="C55" s="276"/>
      <c r="D55" s="276"/>
    </row>
    <row r="56" ht="15.75" customHeight="1">
      <c r="A56" s="1"/>
      <c r="B56" s="1"/>
      <c r="C56" s="276"/>
      <c r="D56" s="276"/>
    </row>
    <row r="57" ht="15.75" customHeight="1">
      <c r="A57" s="1"/>
      <c r="B57" s="1"/>
      <c r="C57" s="276"/>
      <c r="D57" s="276"/>
    </row>
    <row r="58" ht="15.75" customHeight="1">
      <c r="A58" s="1"/>
      <c r="B58" s="1"/>
      <c r="C58" s="276"/>
      <c r="D58" s="276"/>
    </row>
    <row r="59" ht="15.75" customHeight="1">
      <c r="A59" s="1"/>
      <c r="B59" s="1"/>
      <c r="C59" s="276"/>
      <c r="D59" s="276"/>
    </row>
    <row r="60" ht="15.75" customHeight="1">
      <c r="A60" s="1"/>
      <c r="B60" s="1"/>
      <c r="C60" s="276"/>
      <c r="D60" s="276"/>
    </row>
    <row r="61" ht="15.75" customHeight="1">
      <c r="A61" s="1"/>
      <c r="B61" s="1"/>
      <c r="C61" s="276"/>
      <c r="D61" s="276"/>
    </row>
    <row r="62" ht="15.75" customHeight="1">
      <c r="A62" s="1"/>
      <c r="B62" s="1"/>
      <c r="C62" s="276"/>
      <c r="D62" s="276"/>
    </row>
    <row r="63" ht="15.75" customHeight="1">
      <c r="A63" s="1"/>
      <c r="B63" s="1"/>
      <c r="C63" s="276"/>
      <c r="D63" s="276"/>
    </row>
    <row r="64" ht="15.75" customHeight="1">
      <c r="A64" s="1"/>
      <c r="B64" s="1"/>
      <c r="C64" s="276"/>
      <c r="D64" s="276"/>
    </row>
    <row r="65" ht="15.75" customHeight="1">
      <c r="A65" s="1"/>
      <c r="B65" s="1"/>
      <c r="C65" s="276"/>
      <c r="D65" s="276"/>
    </row>
    <row r="66" ht="15.75" customHeight="1">
      <c r="A66" s="1"/>
      <c r="B66" s="1"/>
      <c r="C66" s="276"/>
      <c r="D66" s="276"/>
    </row>
    <row r="67" ht="15.75" customHeight="1">
      <c r="A67" s="1"/>
      <c r="B67" s="1"/>
      <c r="C67" s="276"/>
      <c r="D67" s="276"/>
    </row>
    <row r="68" ht="15.75" customHeight="1">
      <c r="A68" s="1"/>
      <c r="B68" s="1"/>
      <c r="C68" s="276"/>
      <c r="D68" s="276"/>
    </row>
    <row r="69" ht="15.75" customHeight="1">
      <c r="A69" s="1"/>
      <c r="B69" s="1"/>
      <c r="C69" s="276"/>
      <c r="D69" s="276"/>
    </row>
    <row r="70" ht="15.75" customHeight="1">
      <c r="A70" s="1"/>
      <c r="B70" s="1"/>
      <c r="C70" s="276"/>
      <c r="D70" s="276"/>
    </row>
    <row r="71" ht="15.75" customHeight="1">
      <c r="A71" s="1"/>
      <c r="B71" s="1"/>
      <c r="C71" s="276"/>
      <c r="D71" s="276"/>
    </row>
    <row r="72" ht="15.75" customHeight="1">
      <c r="A72" s="1"/>
      <c r="B72" s="1"/>
      <c r="C72" s="276"/>
      <c r="D72" s="276"/>
    </row>
    <row r="73" ht="15.75" customHeight="1">
      <c r="A73" s="1"/>
      <c r="B73" s="1"/>
      <c r="C73" s="276"/>
      <c r="D73" s="276"/>
    </row>
    <row r="74" ht="15.75" customHeight="1">
      <c r="A74" s="1"/>
      <c r="B74" s="1"/>
      <c r="C74" s="276"/>
      <c r="D74" s="276"/>
    </row>
    <row r="75" ht="15.75" customHeight="1">
      <c r="A75" s="1"/>
      <c r="B75" s="1"/>
      <c r="C75" s="276"/>
      <c r="D75" s="276"/>
    </row>
    <row r="76" ht="15.75" customHeight="1">
      <c r="A76" s="1"/>
      <c r="B76" s="1"/>
      <c r="C76" s="276"/>
      <c r="D76" s="276"/>
    </row>
    <row r="77" ht="15.75" customHeight="1">
      <c r="A77" s="1"/>
      <c r="B77" s="1"/>
      <c r="C77" s="276"/>
      <c r="D77" s="276"/>
    </row>
    <row r="78" ht="15.75" customHeight="1">
      <c r="A78" s="1"/>
      <c r="B78" s="1"/>
      <c r="C78" s="276"/>
      <c r="D78" s="276"/>
    </row>
    <row r="79" ht="15.75" customHeight="1">
      <c r="A79" s="1"/>
      <c r="B79" s="1"/>
      <c r="C79" s="276"/>
      <c r="D79" s="276"/>
    </row>
    <row r="80" ht="15.75" customHeight="1">
      <c r="A80" s="1"/>
      <c r="B80" s="1"/>
      <c r="C80" s="276"/>
      <c r="D80" s="276"/>
    </row>
    <row r="81" ht="15.75" customHeight="1">
      <c r="A81" s="1"/>
      <c r="B81" s="1"/>
      <c r="C81" s="276"/>
      <c r="D81" s="276"/>
    </row>
    <row r="82" ht="15.75" customHeight="1">
      <c r="A82" s="1"/>
      <c r="B82" s="1"/>
      <c r="C82" s="276"/>
      <c r="D82" s="276"/>
    </row>
    <row r="83" ht="15.75" customHeight="1">
      <c r="A83" s="1"/>
      <c r="B83" s="1"/>
      <c r="C83" s="276"/>
      <c r="D83" s="276"/>
    </row>
    <row r="84" ht="15.75" customHeight="1">
      <c r="A84" s="1"/>
      <c r="B84" s="1"/>
      <c r="C84" s="276"/>
      <c r="D84" s="276"/>
    </row>
    <row r="85" ht="15.75" customHeight="1">
      <c r="A85" s="1"/>
      <c r="B85" s="1"/>
      <c r="C85" s="276"/>
      <c r="D85" s="276"/>
    </row>
    <row r="86" ht="15.75" customHeight="1">
      <c r="A86" s="1"/>
      <c r="B86" s="1"/>
      <c r="C86" s="276"/>
      <c r="D86" s="276"/>
    </row>
    <row r="87" ht="15.75" customHeight="1">
      <c r="A87" s="1"/>
      <c r="B87" s="1"/>
      <c r="C87" s="276"/>
      <c r="D87" s="276"/>
    </row>
    <row r="88" ht="15.75" customHeight="1">
      <c r="A88" s="1"/>
      <c r="B88" s="1"/>
      <c r="C88" s="276"/>
      <c r="D88" s="276"/>
    </row>
    <row r="89" ht="15.75" customHeight="1">
      <c r="A89" s="1"/>
      <c r="B89" s="1"/>
      <c r="C89" s="276"/>
      <c r="D89" s="276"/>
    </row>
    <row r="90" ht="15.75" customHeight="1">
      <c r="A90" s="1"/>
      <c r="B90" s="1"/>
      <c r="C90" s="276"/>
      <c r="D90" s="276"/>
    </row>
    <row r="91" ht="15.75" customHeight="1">
      <c r="A91" s="1"/>
      <c r="B91" s="1"/>
      <c r="C91" s="276"/>
      <c r="D91" s="276"/>
    </row>
    <row r="92" ht="15.75" customHeight="1">
      <c r="A92" s="1"/>
      <c r="B92" s="1"/>
      <c r="C92" s="276"/>
      <c r="D92" s="276"/>
    </row>
    <row r="93" ht="15.75" customHeight="1">
      <c r="A93" s="1"/>
      <c r="B93" s="1"/>
      <c r="C93" s="276"/>
      <c r="D93" s="276"/>
    </row>
    <row r="94" ht="15.75" customHeight="1">
      <c r="A94" s="1"/>
      <c r="B94" s="1"/>
      <c r="C94" s="276"/>
      <c r="D94" s="276"/>
    </row>
    <row r="95" ht="15.75" customHeight="1">
      <c r="A95" s="1"/>
      <c r="B95" s="1"/>
      <c r="C95" s="276"/>
      <c r="D95" s="276"/>
    </row>
    <row r="96" ht="15.75" customHeight="1">
      <c r="A96" s="1"/>
      <c r="B96" s="1"/>
      <c r="C96" s="276"/>
      <c r="D96" s="276"/>
    </row>
    <row r="97" ht="15.75" customHeight="1">
      <c r="A97" s="1"/>
      <c r="B97" s="1"/>
      <c r="C97" s="276"/>
      <c r="D97" s="276"/>
    </row>
    <row r="98" ht="15.75" customHeight="1">
      <c r="A98" s="1"/>
      <c r="B98" s="1"/>
      <c r="C98" s="276"/>
      <c r="D98" s="276"/>
    </row>
    <row r="99" ht="15.75" customHeight="1">
      <c r="A99" s="1"/>
      <c r="B99" s="1"/>
      <c r="C99" s="276"/>
      <c r="D99" s="276"/>
    </row>
    <row r="100" ht="15.75" customHeight="1">
      <c r="A100" s="1"/>
      <c r="B100" s="1"/>
      <c r="C100" s="276"/>
      <c r="D100" s="276"/>
    </row>
    <row r="101" ht="15.75" customHeight="1">
      <c r="A101" s="1"/>
      <c r="B101" s="1"/>
      <c r="C101" s="276"/>
      <c r="D101" s="276"/>
    </row>
    <row r="102" ht="15.75" customHeight="1">
      <c r="A102" s="1"/>
      <c r="B102" s="1"/>
      <c r="C102" s="276"/>
      <c r="D102" s="276"/>
    </row>
    <row r="103" ht="15.75" customHeight="1">
      <c r="A103" s="1"/>
      <c r="B103" s="1"/>
      <c r="C103" s="276"/>
      <c r="D103" s="276"/>
    </row>
    <row r="104" ht="15.75" customHeight="1">
      <c r="A104" s="1"/>
      <c r="B104" s="1"/>
      <c r="C104" s="276"/>
      <c r="D104" s="276"/>
    </row>
    <row r="105" ht="15.75" customHeight="1">
      <c r="A105" s="1"/>
      <c r="B105" s="1"/>
      <c r="C105" s="276"/>
      <c r="D105" s="276"/>
    </row>
    <row r="106" ht="15.75" customHeight="1">
      <c r="A106" s="1"/>
      <c r="B106" s="1"/>
      <c r="C106" s="276"/>
      <c r="D106" s="276"/>
    </row>
    <row r="107" ht="15.75" customHeight="1">
      <c r="A107" s="1"/>
      <c r="B107" s="1"/>
      <c r="C107" s="276"/>
      <c r="D107" s="276"/>
    </row>
    <row r="108" ht="15.75" customHeight="1">
      <c r="A108" s="1"/>
      <c r="B108" s="1"/>
      <c r="C108" s="276"/>
      <c r="D108" s="276"/>
    </row>
    <row r="109" ht="15.75" customHeight="1">
      <c r="A109" s="1"/>
      <c r="B109" s="1"/>
      <c r="C109" s="276"/>
      <c r="D109" s="276"/>
    </row>
    <row r="110" ht="15.75" customHeight="1">
      <c r="A110" s="1"/>
      <c r="B110" s="1"/>
      <c r="C110" s="276"/>
      <c r="D110" s="276"/>
    </row>
    <row r="111" ht="15.75" customHeight="1">
      <c r="A111" s="1"/>
      <c r="B111" s="1"/>
      <c r="C111" s="276"/>
      <c r="D111" s="276"/>
    </row>
    <row r="112" ht="15.75" customHeight="1">
      <c r="A112" s="1"/>
      <c r="B112" s="1"/>
      <c r="C112" s="276"/>
      <c r="D112" s="276"/>
    </row>
    <row r="113" ht="15.75" customHeight="1">
      <c r="A113" s="1"/>
      <c r="B113" s="1"/>
      <c r="C113" s="276"/>
      <c r="D113" s="276"/>
    </row>
    <row r="114" ht="15.75" customHeight="1">
      <c r="A114" s="1"/>
      <c r="B114" s="1"/>
      <c r="C114" s="276"/>
      <c r="D114" s="276"/>
    </row>
    <row r="115" ht="15.75" customHeight="1">
      <c r="A115" s="1"/>
      <c r="B115" s="1"/>
      <c r="C115" s="276"/>
      <c r="D115" s="276"/>
    </row>
    <row r="116" ht="15.75" customHeight="1">
      <c r="A116" s="1"/>
      <c r="B116" s="1"/>
      <c r="C116" s="276"/>
      <c r="D116" s="276"/>
    </row>
    <row r="117" ht="15.75" customHeight="1">
      <c r="A117" s="1"/>
      <c r="B117" s="1"/>
      <c r="C117" s="276"/>
      <c r="D117" s="276"/>
    </row>
    <row r="118" ht="15.75" customHeight="1">
      <c r="A118" s="1"/>
      <c r="B118" s="1"/>
      <c r="C118" s="276"/>
      <c r="D118" s="276"/>
    </row>
    <row r="119" ht="15.75" customHeight="1">
      <c r="A119" s="1"/>
      <c r="B119" s="1"/>
      <c r="C119" s="276"/>
      <c r="D119" s="276"/>
    </row>
    <row r="120" ht="15.75" customHeight="1">
      <c r="A120" s="1"/>
      <c r="B120" s="1"/>
      <c r="C120" s="276"/>
      <c r="D120" s="276"/>
    </row>
    <row r="121" ht="15.75" customHeight="1">
      <c r="A121" s="1"/>
      <c r="B121" s="1"/>
      <c r="C121" s="276"/>
      <c r="D121" s="276"/>
    </row>
    <row r="122" ht="15.75" customHeight="1">
      <c r="A122" s="1"/>
      <c r="B122" s="1"/>
      <c r="C122" s="276"/>
      <c r="D122" s="276"/>
    </row>
    <row r="123" ht="15.75" customHeight="1">
      <c r="A123" s="1"/>
      <c r="B123" s="1"/>
      <c r="C123" s="276"/>
      <c r="D123" s="276"/>
    </row>
    <row r="124" ht="15.75" customHeight="1">
      <c r="A124" s="1"/>
      <c r="B124" s="1"/>
      <c r="C124" s="276"/>
      <c r="D124" s="276"/>
    </row>
    <row r="125" ht="15.75" customHeight="1">
      <c r="A125" s="1"/>
      <c r="B125" s="1"/>
      <c r="C125" s="276"/>
      <c r="D125" s="276"/>
    </row>
    <row r="126" ht="15.75" customHeight="1">
      <c r="A126" s="1"/>
      <c r="B126" s="1"/>
      <c r="C126" s="276"/>
      <c r="D126" s="276"/>
    </row>
    <row r="127" ht="15.75" customHeight="1">
      <c r="A127" s="1"/>
      <c r="B127" s="1"/>
      <c r="C127" s="276"/>
      <c r="D127" s="276"/>
    </row>
    <row r="128" ht="15.75" customHeight="1">
      <c r="A128" s="1"/>
      <c r="B128" s="1"/>
      <c r="C128" s="276"/>
      <c r="D128" s="276"/>
    </row>
    <row r="129" ht="15.75" customHeight="1">
      <c r="A129" s="1"/>
      <c r="B129" s="1"/>
      <c r="C129" s="276"/>
      <c r="D129" s="276"/>
    </row>
    <row r="130" ht="15.75" customHeight="1">
      <c r="A130" s="1"/>
      <c r="B130" s="1"/>
      <c r="C130" s="276"/>
      <c r="D130" s="276"/>
    </row>
    <row r="131" ht="15.75" customHeight="1">
      <c r="A131" s="1"/>
      <c r="B131" s="1"/>
      <c r="C131" s="276"/>
      <c r="D131" s="276"/>
    </row>
    <row r="132" ht="15.75" customHeight="1">
      <c r="A132" s="1"/>
      <c r="B132" s="1"/>
      <c r="C132" s="276"/>
      <c r="D132" s="276"/>
    </row>
    <row r="133" ht="15.75" customHeight="1">
      <c r="A133" s="1"/>
      <c r="B133" s="1"/>
      <c r="C133" s="276"/>
      <c r="D133" s="276"/>
    </row>
    <row r="134" ht="15.75" customHeight="1">
      <c r="A134" s="1"/>
      <c r="B134" s="1"/>
      <c r="C134" s="276"/>
      <c r="D134" s="276"/>
    </row>
    <row r="135" ht="15.75" customHeight="1">
      <c r="A135" s="1"/>
      <c r="B135" s="1"/>
      <c r="C135" s="276"/>
      <c r="D135" s="276"/>
    </row>
    <row r="136" ht="15.75" customHeight="1">
      <c r="A136" s="1"/>
      <c r="B136" s="1"/>
      <c r="C136" s="276"/>
      <c r="D136" s="276"/>
    </row>
    <row r="137" ht="15.75" customHeight="1">
      <c r="A137" s="1"/>
      <c r="B137" s="1"/>
      <c r="C137" s="276"/>
      <c r="D137" s="276"/>
    </row>
    <row r="138" ht="15.75" customHeight="1">
      <c r="A138" s="1"/>
      <c r="B138" s="1"/>
      <c r="C138" s="276"/>
      <c r="D138" s="276"/>
    </row>
    <row r="139" ht="15.75" customHeight="1">
      <c r="A139" s="1"/>
      <c r="B139" s="1"/>
      <c r="C139" s="276"/>
      <c r="D139" s="276"/>
    </row>
    <row r="140" ht="15.75" customHeight="1">
      <c r="A140" s="1"/>
      <c r="B140" s="1"/>
      <c r="C140" s="276"/>
      <c r="D140" s="276"/>
    </row>
    <row r="141" ht="15.75" customHeight="1">
      <c r="A141" s="1"/>
      <c r="B141" s="1"/>
      <c r="C141" s="276"/>
      <c r="D141" s="276"/>
    </row>
    <row r="142" ht="15.75" customHeight="1">
      <c r="A142" s="1"/>
      <c r="B142" s="1"/>
      <c r="C142" s="276"/>
      <c r="D142" s="276"/>
    </row>
    <row r="143" ht="15.75" customHeight="1">
      <c r="A143" s="1"/>
      <c r="B143" s="1"/>
      <c r="C143" s="276"/>
      <c r="D143" s="276"/>
    </row>
    <row r="144" ht="15.75" customHeight="1">
      <c r="A144" s="1"/>
      <c r="B144" s="1"/>
      <c r="C144" s="276"/>
      <c r="D144" s="276"/>
    </row>
    <row r="145" ht="15.75" customHeight="1">
      <c r="A145" s="1"/>
      <c r="B145" s="1"/>
      <c r="C145" s="276"/>
      <c r="D145" s="276"/>
    </row>
    <row r="146" ht="15.75" customHeight="1">
      <c r="A146" s="1"/>
      <c r="B146" s="1"/>
      <c r="C146" s="276"/>
      <c r="D146" s="276"/>
    </row>
    <row r="147" ht="15.75" customHeight="1">
      <c r="A147" s="1"/>
      <c r="B147" s="1"/>
      <c r="C147" s="276"/>
      <c r="D147" s="276"/>
    </row>
    <row r="148" ht="15.75" customHeight="1">
      <c r="A148" s="1"/>
      <c r="B148" s="1"/>
      <c r="C148" s="276"/>
      <c r="D148" s="276"/>
    </row>
    <row r="149" ht="15.75" customHeight="1">
      <c r="A149" s="1"/>
      <c r="B149" s="1"/>
      <c r="C149" s="276"/>
      <c r="D149" s="276"/>
    </row>
    <row r="150" ht="15.75" customHeight="1">
      <c r="A150" s="1"/>
      <c r="B150" s="1"/>
      <c r="C150" s="276"/>
      <c r="D150" s="276"/>
    </row>
    <row r="151" ht="15.75" customHeight="1">
      <c r="A151" s="1"/>
      <c r="B151" s="1"/>
      <c r="C151" s="276"/>
      <c r="D151" s="276"/>
    </row>
    <row r="152" ht="15.75" customHeight="1">
      <c r="A152" s="1"/>
      <c r="B152" s="1"/>
      <c r="C152" s="276"/>
      <c r="D152" s="276"/>
    </row>
    <row r="153" ht="15.75" customHeight="1">
      <c r="A153" s="1"/>
      <c r="B153" s="1"/>
      <c r="C153" s="276"/>
      <c r="D153" s="276"/>
    </row>
    <row r="154" ht="15.75" customHeight="1">
      <c r="A154" s="1"/>
      <c r="B154" s="1"/>
      <c r="C154" s="276"/>
      <c r="D154" s="276"/>
    </row>
    <row r="155" ht="15.75" customHeight="1">
      <c r="A155" s="1"/>
      <c r="B155" s="1"/>
      <c r="C155" s="276"/>
      <c r="D155" s="276"/>
    </row>
    <row r="156" ht="15.75" customHeight="1">
      <c r="A156" s="1"/>
      <c r="B156" s="1"/>
      <c r="C156" s="276"/>
      <c r="D156" s="276"/>
    </row>
    <row r="157" ht="15.75" customHeight="1">
      <c r="A157" s="1"/>
      <c r="B157" s="1"/>
      <c r="C157" s="276"/>
      <c r="D157" s="276"/>
    </row>
    <row r="158" ht="15.75" customHeight="1">
      <c r="A158" s="1"/>
      <c r="B158" s="1"/>
      <c r="C158" s="276"/>
      <c r="D158" s="276"/>
    </row>
    <row r="159" ht="15.75" customHeight="1">
      <c r="A159" s="1"/>
      <c r="B159" s="1"/>
      <c r="C159" s="276"/>
      <c r="D159" s="276"/>
    </row>
    <row r="160" ht="15.75" customHeight="1">
      <c r="A160" s="1"/>
      <c r="B160" s="1"/>
      <c r="C160" s="276"/>
      <c r="D160" s="276"/>
    </row>
    <row r="161" ht="15.75" customHeight="1">
      <c r="A161" s="1"/>
      <c r="B161" s="1"/>
      <c r="C161" s="276"/>
      <c r="D161" s="276"/>
    </row>
    <row r="162" ht="15.75" customHeight="1">
      <c r="A162" s="1"/>
      <c r="B162" s="1"/>
      <c r="C162" s="276"/>
      <c r="D162" s="276"/>
    </row>
    <row r="163" ht="15.75" customHeight="1">
      <c r="A163" s="1"/>
      <c r="B163" s="1"/>
      <c r="C163" s="276"/>
      <c r="D163" s="276"/>
    </row>
    <row r="164" ht="15.75" customHeight="1">
      <c r="A164" s="1"/>
      <c r="B164" s="1"/>
      <c r="C164" s="276"/>
      <c r="D164" s="276"/>
    </row>
    <row r="165" ht="15.75" customHeight="1">
      <c r="A165" s="1"/>
      <c r="B165" s="1"/>
      <c r="C165" s="276"/>
      <c r="D165" s="276"/>
    </row>
    <row r="166" ht="15.75" customHeight="1">
      <c r="A166" s="1"/>
      <c r="B166" s="1"/>
      <c r="C166" s="276"/>
      <c r="D166" s="276"/>
    </row>
    <row r="167" ht="15.75" customHeight="1">
      <c r="A167" s="1"/>
      <c r="B167" s="1"/>
      <c r="C167" s="276"/>
      <c r="D167" s="276"/>
    </row>
    <row r="168" ht="15.75" customHeight="1">
      <c r="A168" s="1"/>
      <c r="B168" s="1"/>
      <c r="C168" s="276"/>
      <c r="D168" s="276"/>
    </row>
    <row r="169" ht="15.75" customHeight="1">
      <c r="A169" s="1"/>
      <c r="B169" s="1"/>
      <c r="C169" s="276"/>
      <c r="D169" s="276"/>
    </row>
    <row r="170" ht="15.75" customHeight="1">
      <c r="A170" s="1"/>
      <c r="B170" s="1"/>
      <c r="C170" s="276"/>
      <c r="D170" s="276"/>
    </row>
    <row r="171" ht="15.75" customHeight="1">
      <c r="A171" s="1"/>
      <c r="B171" s="1"/>
      <c r="C171" s="276"/>
      <c r="D171" s="276"/>
    </row>
    <row r="172" ht="15.75" customHeight="1">
      <c r="A172" s="1"/>
      <c r="B172" s="1"/>
      <c r="C172" s="276"/>
      <c r="D172" s="276"/>
    </row>
    <row r="173" ht="15.75" customHeight="1">
      <c r="A173" s="1"/>
      <c r="B173" s="1"/>
      <c r="C173" s="276"/>
      <c r="D173" s="276"/>
    </row>
    <row r="174" ht="15.75" customHeight="1">
      <c r="A174" s="1"/>
      <c r="B174" s="1"/>
      <c r="C174" s="276"/>
      <c r="D174" s="276"/>
    </row>
    <row r="175" ht="15.75" customHeight="1">
      <c r="A175" s="1"/>
      <c r="B175" s="1"/>
      <c r="C175" s="276"/>
      <c r="D175" s="276"/>
    </row>
    <row r="176" ht="15.75" customHeight="1">
      <c r="A176" s="1"/>
      <c r="B176" s="1"/>
      <c r="C176" s="276"/>
      <c r="D176" s="276"/>
    </row>
    <row r="177" ht="15.75" customHeight="1">
      <c r="A177" s="1"/>
      <c r="B177" s="1"/>
      <c r="C177" s="276"/>
      <c r="D177" s="276"/>
    </row>
    <row r="178" ht="15.75" customHeight="1">
      <c r="A178" s="1"/>
      <c r="B178" s="1"/>
      <c r="C178" s="276"/>
      <c r="D178" s="276"/>
    </row>
    <row r="179" ht="15.75" customHeight="1">
      <c r="A179" s="1"/>
      <c r="B179" s="1"/>
      <c r="C179" s="276"/>
      <c r="D179" s="276"/>
    </row>
    <row r="180" ht="15.75" customHeight="1">
      <c r="A180" s="1"/>
      <c r="B180" s="1"/>
      <c r="C180" s="276"/>
      <c r="D180" s="276"/>
    </row>
    <row r="181" ht="15.75" customHeight="1">
      <c r="A181" s="1"/>
      <c r="B181" s="1"/>
      <c r="C181" s="276"/>
      <c r="D181" s="276"/>
    </row>
    <row r="182" ht="15.75" customHeight="1">
      <c r="A182" s="1"/>
      <c r="B182" s="1"/>
      <c r="C182" s="276"/>
      <c r="D182" s="276"/>
    </row>
    <row r="183" ht="15.75" customHeight="1">
      <c r="A183" s="1"/>
      <c r="B183" s="1"/>
      <c r="C183" s="276"/>
      <c r="D183" s="276"/>
    </row>
    <row r="184" ht="15.75" customHeight="1">
      <c r="A184" s="1"/>
      <c r="B184" s="1"/>
      <c r="C184" s="276"/>
      <c r="D184" s="276"/>
    </row>
    <row r="185" ht="15.75" customHeight="1">
      <c r="A185" s="1"/>
      <c r="B185" s="1"/>
      <c r="C185" s="276"/>
      <c r="D185" s="276"/>
    </row>
    <row r="186" ht="15.75" customHeight="1">
      <c r="A186" s="1"/>
      <c r="B186" s="1"/>
      <c r="C186" s="276"/>
      <c r="D186" s="276"/>
    </row>
    <row r="187" ht="15.75" customHeight="1">
      <c r="A187" s="1"/>
      <c r="B187" s="1"/>
      <c r="C187" s="276"/>
      <c r="D187" s="276"/>
    </row>
    <row r="188" ht="15.75" customHeight="1">
      <c r="A188" s="1"/>
      <c r="B188" s="1"/>
      <c r="C188" s="276"/>
      <c r="D188" s="276"/>
    </row>
    <row r="189" ht="15.75" customHeight="1">
      <c r="A189" s="1"/>
      <c r="B189" s="1"/>
      <c r="C189" s="276"/>
      <c r="D189" s="276"/>
    </row>
    <row r="190" ht="15.75" customHeight="1">
      <c r="A190" s="1"/>
      <c r="B190" s="1"/>
      <c r="C190" s="276"/>
      <c r="D190" s="276"/>
    </row>
    <row r="191" ht="15.75" customHeight="1">
      <c r="A191" s="1"/>
      <c r="B191" s="1"/>
      <c r="C191" s="276"/>
      <c r="D191" s="276"/>
    </row>
    <row r="192" ht="15.75" customHeight="1">
      <c r="A192" s="1"/>
      <c r="B192" s="1"/>
      <c r="C192" s="276"/>
      <c r="D192" s="276"/>
    </row>
    <row r="193" ht="15.75" customHeight="1">
      <c r="A193" s="1"/>
      <c r="B193" s="1"/>
      <c r="C193" s="276"/>
      <c r="D193" s="276"/>
    </row>
    <row r="194" ht="15.75" customHeight="1">
      <c r="A194" s="1"/>
      <c r="B194" s="1"/>
      <c r="C194" s="276"/>
      <c r="D194" s="276"/>
    </row>
    <row r="195" ht="15.75" customHeight="1">
      <c r="A195" s="1"/>
      <c r="B195" s="1"/>
      <c r="C195" s="276"/>
      <c r="D195" s="276"/>
    </row>
    <row r="196" ht="15.75" customHeight="1">
      <c r="A196" s="1"/>
      <c r="B196" s="1"/>
      <c r="C196" s="276"/>
      <c r="D196" s="276"/>
    </row>
    <row r="197" ht="15.75" customHeight="1">
      <c r="A197" s="1"/>
      <c r="B197" s="1"/>
      <c r="C197" s="276"/>
      <c r="D197" s="276"/>
    </row>
    <row r="198" ht="15.75" customHeight="1">
      <c r="A198" s="1"/>
      <c r="B198" s="1"/>
      <c r="C198" s="276"/>
      <c r="D198" s="276"/>
    </row>
    <row r="199" ht="15.75" customHeight="1">
      <c r="A199" s="1"/>
      <c r="B199" s="1"/>
      <c r="C199" s="276"/>
      <c r="D199" s="276"/>
    </row>
    <row r="200" ht="15.75" customHeight="1">
      <c r="A200" s="1"/>
      <c r="B200" s="1"/>
      <c r="C200" s="276"/>
      <c r="D200" s="276"/>
    </row>
    <row r="201" ht="15.75" customHeight="1">
      <c r="A201" s="1"/>
      <c r="B201" s="1"/>
      <c r="C201" s="276"/>
      <c r="D201" s="276"/>
    </row>
    <row r="202" ht="15.75" customHeight="1">
      <c r="A202" s="1"/>
      <c r="B202" s="1"/>
      <c r="C202" s="276"/>
      <c r="D202" s="276"/>
    </row>
    <row r="203" ht="15.75" customHeight="1">
      <c r="A203" s="1"/>
      <c r="B203" s="1"/>
      <c r="C203" s="276"/>
      <c r="D203" s="276"/>
    </row>
    <row r="204" ht="15.75" customHeight="1">
      <c r="A204" s="1"/>
      <c r="B204" s="1"/>
      <c r="C204" s="276"/>
      <c r="D204" s="276"/>
    </row>
    <row r="205" ht="15.75" customHeight="1">
      <c r="A205" s="1"/>
      <c r="B205" s="1"/>
      <c r="C205" s="276"/>
      <c r="D205" s="276"/>
    </row>
    <row r="206" ht="15.75" customHeight="1">
      <c r="A206" s="1"/>
      <c r="B206" s="1"/>
      <c r="C206" s="276"/>
      <c r="D206" s="276"/>
    </row>
    <row r="207" ht="15.75" customHeight="1">
      <c r="A207" s="1"/>
      <c r="B207" s="1"/>
      <c r="C207" s="276"/>
      <c r="D207" s="276"/>
    </row>
    <row r="208" ht="15.75" customHeight="1">
      <c r="A208" s="1"/>
      <c r="B208" s="1"/>
      <c r="C208" s="1"/>
      <c r="D208" s="1"/>
    </row>
    <row r="209" ht="15.75" customHeight="1">
      <c r="A209" s="1"/>
      <c r="B209" s="278" t="s">
        <v>187</v>
      </c>
      <c r="C209" s="278" t="s">
        <v>188</v>
      </c>
      <c r="D209" s="1" t="s">
        <v>187</v>
      </c>
      <c r="E209" s="1" t="s">
        <v>188</v>
      </c>
    </row>
    <row r="210" ht="15.75" customHeight="1">
      <c r="A210" s="1"/>
      <c r="B210" s="279" t="s">
        <v>189</v>
      </c>
      <c r="C210" s="279" t="s">
        <v>190</v>
      </c>
      <c r="D210" s="1" t="s">
        <v>189</v>
      </c>
      <c r="F210" s="1" t="str">
        <f t="shared" ref="F210:F221" si="1">IF(NOT(ISBLANK(D210)),D210,IF(NOT(ISBLANK(E210)),"     "&amp;E210,FALSE))</f>
        <v>Afectación Económica o presupuestal</v>
      </c>
      <c r="G210" s="1" t="s">
        <v>189</v>
      </c>
      <c r="H210" s="1" t="str">
        <f>IF(NOT(ISERROR(MATCH(G210,ANCHORARRAY(B221),0))),F223&amp;"Por favor no seleccionar los criterios de impacto",G210)</f>
        <v>Afectación Económica o presupuestal</v>
      </c>
    </row>
    <row r="211" ht="15.75" customHeight="1">
      <c r="A211" s="1"/>
      <c r="B211" s="279" t="s">
        <v>189</v>
      </c>
      <c r="C211" s="279" t="s">
        <v>163</v>
      </c>
      <c r="E211" s="1" t="s">
        <v>190</v>
      </c>
      <c r="F211" s="1" t="str">
        <f t="shared" si="1"/>
        <v>     Afectación menor a 10 SMLMV .</v>
      </c>
    </row>
    <row r="212" ht="15.75" customHeight="1">
      <c r="A212" s="1"/>
      <c r="B212" s="279" t="s">
        <v>189</v>
      </c>
      <c r="C212" s="279" t="s">
        <v>166</v>
      </c>
      <c r="E212" s="1" t="s">
        <v>163</v>
      </c>
      <c r="F212" s="1" t="str">
        <f t="shared" si="1"/>
        <v>     Entre 10 y 50 SMLMV </v>
      </c>
    </row>
    <row r="213" ht="15.75" customHeight="1">
      <c r="A213" s="1"/>
      <c r="B213" s="279" t="s">
        <v>189</v>
      </c>
      <c r="C213" s="279" t="s">
        <v>170</v>
      </c>
      <c r="E213" s="1" t="s">
        <v>166</v>
      </c>
      <c r="F213" s="1" t="str">
        <f t="shared" si="1"/>
        <v>     Entre 50 y 100 SMLMV </v>
      </c>
    </row>
    <row r="214" ht="15.75" customHeight="1">
      <c r="A214" s="1"/>
      <c r="B214" s="279" t="s">
        <v>189</v>
      </c>
      <c r="C214" s="279" t="s">
        <v>174</v>
      </c>
      <c r="E214" s="1" t="s">
        <v>170</v>
      </c>
      <c r="F214" s="1" t="str">
        <f t="shared" si="1"/>
        <v>     Entre 100 y 500 SMLMV </v>
      </c>
    </row>
    <row r="215" ht="15.75" customHeight="1">
      <c r="A215" s="1"/>
      <c r="B215" s="279" t="s">
        <v>156</v>
      </c>
      <c r="C215" s="279" t="s">
        <v>160</v>
      </c>
      <c r="E215" s="1" t="s">
        <v>174</v>
      </c>
      <c r="F215" s="1" t="str">
        <f t="shared" si="1"/>
        <v>     Mayor a 500 SMLMV </v>
      </c>
    </row>
    <row r="216" ht="15.75" customHeight="1">
      <c r="A216" s="1"/>
      <c r="B216" s="279" t="s">
        <v>156</v>
      </c>
      <c r="C216" s="279" t="s">
        <v>164</v>
      </c>
      <c r="D216" s="1" t="s">
        <v>156</v>
      </c>
      <c r="F216" s="1" t="str">
        <f t="shared" si="1"/>
        <v>Pérdida Reputacional</v>
      </c>
    </row>
    <row r="217" ht="15.75" customHeight="1">
      <c r="A217" s="1"/>
      <c r="B217" s="279" t="s">
        <v>156</v>
      </c>
      <c r="C217" s="279" t="s">
        <v>167</v>
      </c>
      <c r="E217" s="1" t="s">
        <v>160</v>
      </c>
      <c r="F217" s="1" t="str">
        <f t="shared" si="1"/>
        <v>     El riesgo afecta la imagen de alguna área de la organización</v>
      </c>
    </row>
    <row r="218" ht="15.75" customHeight="1">
      <c r="A218" s="1"/>
      <c r="B218" s="279" t="s">
        <v>156</v>
      </c>
      <c r="C218" s="279" t="s">
        <v>171</v>
      </c>
      <c r="E218" s="1" t="s">
        <v>164</v>
      </c>
      <c r="F218" s="1" t="str">
        <f t="shared" si="1"/>
        <v>     El riesgo afecta la imagen de la entidad internamente, de conocimiento general, nivel interno, de junta dircetiva y accionistas y/o de provedores</v>
      </c>
    </row>
    <row r="219" ht="15.75" customHeight="1">
      <c r="A219" s="1"/>
      <c r="B219" s="279" t="s">
        <v>156</v>
      </c>
      <c r="C219" s="279" t="s">
        <v>175</v>
      </c>
      <c r="E219" s="1" t="s">
        <v>167</v>
      </c>
      <c r="F219" s="1" t="str">
        <f t="shared" si="1"/>
        <v>     El riesgo afecta la imagen de la entidad con algunos usuarios de relevancia frente al logro de los objetivos</v>
      </c>
    </row>
    <row r="220" ht="15.75" customHeight="1">
      <c r="A220" s="1"/>
      <c r="B220" s="280"/>
      <c r="C220" s="280"/>
      <c r="E220" s="1" t="s">
        <v>171</v>
      </c>
      <c r="F220" s="1" t="str">
        <f t="shared" si="1"/>
        <v>     El riesgo afecta la imagen de de la entidad con efecto publicitario sostenido a nivel de sector administrativo, nivel departamental o municipal</v>
      </c>
    </row>
    <row r="221" ht="15.75" customHeight="1">
      <c r="A221" s="1"/>
      <c r="B221" s="280" t="str">
        <f>IFERROR(__xludf.DUMMYFUNCTION("ARRAY_CONSTRAIN(ARRAYFORMULA(UNIQUE('Tabla Impacto'!$B$209:$B$219)), 3, 1)"),"#REF!")</f>
        <v>#REF!</v>
      </c>
      <c r="C221" s="280"/>
      <c r="E221" s="1" t="s">
        <v>175</v>
      </c>
      <c r="F221" s="1" t="str">
        <f t="shared" si="1"/>
        <v>     El riesgo afecta la imagen de la entidad a nivel nacional, con efecto publicitarios sostenible a nivel país</v>
      </c>
    </row>
    <row r="222" ht="15.75" customHeight="1">
      <c r="A222" s="1"/>
      <c r="B222" s="280"/>
      <c r="C222" s="280"/>
    </row>
    <row r="223" ht="15.75" customHeight="1">
      <c r="B223" s="280"/>
      <c r="C223" s="280"/>
      <c r="F223" s="281" t="s">
        <v>191</v>
      </c>
    </row>
    <row r="224" ht="15.75" customHeight="1">
      <c r="B224" s="1"/>
      <c r="C224" s="1"/>
      <c r="F224" s="281" t="s">
        <v>192</v>
      </c>
    </row>
    <row r="225" ht="15.75" customHeight="1">
      <c r="B225" s="1"/>
      <c r="C225" s="1"/>
    </row>
    <row r="226" ht="15.75" customHeight="1">
      <c r="B226" s="1"/>
      <c r="C226" s="1"/>
    </row>
    <row r="227" ht="15.75" customHeight="1">
      <c r="B227" s="1"/>
      <c r="C227" s="1"/>
      <c r="D227" s="1"/>
    </row>
    <row r="228" ht="15.75" customHeight="1">
      <c r="B228" s="1"/>
      <c r="C228" s="1"/>
      <c r="D228" s="1"/>
    </row>
    <row r="229" ht="15.75" customHeight="1">
      <c r="B229" s="1"/>
      <c r="C229" s="1"/>
      <c r="D229" s="1"/>
    </row>
    <row r="230" ht="15.75" customHeight="1">
      <c r="B230" s="1"/>
      <c r="C230" s="1"/>
      <c r="D230" s="1"/>
    </row>
    <row r="231" ht="15.75" customHeight="1">
      <c r="B231" s="1"/>
      <c r="C231" s="1"/>
      <c r="D231" s="1"/>
    </row>
    <row r="232" ht="15.75" customHeight="1">
      <c r="B232" s="1"/>
      <c r="C232" s="1"/>
      <c r="D232" s="1"/>
    </row>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1:D1"/>
  </mergeCells>
  <dataValidations>
    <dataValidation type="list" allowBlank="1" showErrorMessage="1" sqref="G210">
      <formula1>$F$210:$F$221</formula1>
    </dataValidation>
  </dataValidations>
  <printOptions/>
  <pageMargins bottom="0.75" footer="0.0" header="0.0" left="0.7" right="0.7" top="0.75"/>
  <pageSetup orientation="portrait"/>
  <drawing r:id="rId1"/>
  <tableParts count="1">
    <tablePart r:id="rId3"/>
  </tableParts>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5F497A"/>
    <pageSetUpPr/>
  </sheetPr>
  <sheetViews>
    <sheetView workbookViewId="0"/>
  </sheetViews>
  <sheetFormatPr customHeight="1" defaultColWidth="14.43" defaultRowHeight="15.0"/>
  <cols>
    <col customWidth="1" min="1" max="2" width="12.57"/>
    <col customWidth="1" min="3" max="3" width="14.86"/>
    <col customWidth="1" min="4" max="4" width="12.57"/>
    <col customWidth="1" min="5" max="5" width="52.0"/>
    <col customWidth="1" min="6" max="26" width="12.57"/>
  </cols>
  <sheetData>
    <row r="1" ht="24.0" customHeight="1">
      <c r="A1" s="282"/>
      <c r="B1" s="283" t="s">
        <v>193</v>
      </c>
      <c r="C1" s="284"/>
      <c r="D1" s="284"/>
      <c r="E1" s="284"/>
      <c r="F1" s="285"/>
      <c r="G1" s="282"/>
      <c r="H1" s="282"/>
      <c r="I1" s="282"/>
      <c r="J1" s="282"/>
      <c r="K1" s="282"/>
      <c r="L1" s="282"/>
      <c r="M1" s="282"/>
      <c r="N1" s="282"/>
      <c r="O1" s="282"/>
      <c r="P1" s="282"/>
      <c r="Q1" s="282"/>
      <c r="R1" s="282"/>
      <c r="S1" s="282"/>
      <c r="T1" s="282"/>
      <c r="U1" s="282"/>
      <c r="V1" s="282"/>
      <c r="W1" s="282"/>
      <c r="X1" s="282"/>
      <c r="Y1" s="282"/>
      <c r="Z1" s="282"/>
    </row>
    <row r="2" ht="12.75" customHeight="1">
      <c r="A2" s="282"/>
      <c r="B2" s="286"/>
      <c r="C2" s="286"/>
      <c r="D2" s="286"/>
      <c r="E2" s="286"/>
      <c r="F2" s="286"/>
      <c r="G2" s="282"/>
      <c r="H2" s="282"/>
      <c r="I2" s="282"/>
      <c r="J2" s="282"/>
      <c r="K2" s="282"/>
      <c r="L2" s="282"/>
      <c r="M2" s="282"/>
      <c r="N2" s="282"/>
      <c r="O2" s="282"/>
      <c r="P2" s="282"/>
      <c r="Q2" s="282"/>
      <c r="R2" s="282"/>
      <c r="S2" s="282"/>
      <c r="T2" s="282"/>
      <c r="U2" s="282"/>
      <c r="V2" s="282"/>
      <c r="W2" s="282"/>
      <c r="X2" s="282"/>
      <c r="Y2" s="282"/>
      <c r="Z2" s="282"/>
    </row>
    <row r="3" ht="12.75" customHeight="1">
      <c r="A3" s="282"/>
      <c r="B3" s="287" t="s">
        <v>194</v>
      </c>
      <c r="C3" s="284"/>
      <c r="D3" s="288"/>
      <c r="E3" s="289" t="s">
        <v>195</v>
      </c>
      <c r="F3" s="290" t="s">
        <v>196</v>
      </c>
      <c r="G3" s="282"/>
      <c r="H3" s="282"/>
      <c r="I3" s="282"/>
      <c r="J3" s="282"/>
      <c r="K3" s="282"/>
      <c r="L3" s="282"/>
      <c r="M3" s="282"/>
      <c r="N3" s="282"/>
      <c r="O3" s="282"/>
      <c r="P3" s="282"/>
      <c r="Q3" s="282"/>
      <c r="R3" s="282"/>
      <c r="S3" s="282"/>
      <c r="T3" s="282"/>
      <c r="U3" s="282"/>
      <c r="V3" s="282"/>
      <c r="W3" s="282"/>
      <c r="X3" s="282"/>
      <c r="Y3" s="282"/>
      <c r="Z3" s="282"/>
    </row>
    <row r="4" ht="30.0" customHeight="1">
      <c r="A4" s="282"/>
      <c r="B4" s="291" t="s">
        <v>197</v>
      </c>
      <c r="C4" s="292" t="s">
        <v>86</v>
      </c>
      <c r="D4" s="293" t="s">
        <v>99</v>
      </c>
      <c r="E4" s="294" t="s">
        <v>198</v>
      </c>
      <c r="F4" s="295">
        <v>0.25</v>
      </c>
      <c r="G4" s="282"/>
      <c r="H4" s="282"/>
      <c r="I4" s="282"/>
      <c r="J4" s="282"/>
      <c r="K4" s="282"/>
      <c r="L4" s="282"/>
      <c r="M4" s="282"/>
      <c r="N4" s="282"/>
      <c r="O4" s="282"/>
      <c r="P4" s="282"/>
      <c r="Q4" s="282"/>
      <c r="R4" s="282"/>
      <c r="S4" s="282"/>
      <c r="T4" s="282"/>
      <c r="U4" s="282"/>
      <c r="V4" s="282"/>
      <c r="W4" s="282"/>
      <c r="X4" s="282"/>
      <c r="Y4" s="282"/>
      <c r="Z4" s="282"/>
    </row>
    <row r="5" ht="28.5" customHeight="1">
      <c r="A5" s="282"/>
      <c r="B5" s="296"/>
      <c r="C5" s="297"/>
      <c r="D5" s="298" t="s">
        <v>118</v>
      </c>
      <c r="E5" s="299" t="s">
        <v>199</v>
      </c>
      <c r="F5" s="300">
        <v>0.15</v>
      </c>
      <c r="G5" s="282"/>
      <c r="H5" s="282"/>
      <c r="I5" s="282"/>
      <c r="J5" s="282"/>
      <c r="K5" s="282"/>
      <c r="L5" s="282"/>
      <c r="M5" s="282"/>
      <c r="N5" s="282"/>
      <c r="O5" s="282"/>
      <c r="P5" s="282"/>
      <c r="Q5" s="282"/>
      <c r="R5" s="282"/>
      <c r="S5" s="282"/>
      <c r="T5" s="282"/>
      <c r="U5" s="282"/>
      <c r="V5" s="282"/>
      <c r="W5" s="282"/>
      <c r="X5" s="282"/>
      <c r="Y5" s="282"/>
      <c r="Z5" s="282"/>
    </row>
    <row r="6" ht="35.25" customHeight="1">
      <c r="A6" s="282"/>
      <c r="B6" s="296"/>
      <c r="C6" s="301"/>
      <c r="D6" s="298" t="s">
        <v>110</v>
      </c>
      <c r="E6" s="299" t="s">
        <v>200</v>
      </c>
      <c r="F6" s="300">
        <v>0.1</v>
      </c>
      <c r="G6" s="282"/>
      <c r="H6" s="282"/>
      <c r="I6" s="282"/>
      <c r="J6" s="282"/>
      <c r="K6" s="282"/>
      <c r="L6" s="282"/>
      <c r="M6" s="282"/>
      <c r="N6" s="282"/>
      <c r="O6" s="282"/>
      <c r="P6" s="282"/>
      <c r="Q6" s="282"/>
      <c r="R6" s="282"/>
      <c r="S6" s="282"/>
      <c r="T6" s="282"/>
      <c r="U6" s="282"/>
      <c r="V6" s="282"/>
      <c r="W6" s="282"/>
      <c r="X6" s="282"/>
      <c r="Y6" s="282"/>
      <c r="Z6" s="282"/>
    </row>
    <row r="7" ht="51.75" customHeight="1">
      <c r="A7" s="282"/>
      <c r="B7" s="296"/>
      <c r="C7" s="302" t="s">
        <v>87</v>
      </c>
      <c r="D7" s="298" t="s">
        <v>201</v>
      </c>
      <c r="E7" s="299" t="s">
        <v>202</v>
      </c>
      <c r="F7" s="300">
        <v>0.25</v>
      </c>
      <c r="G7" s="282"/>
      <c r="H7" s="282"/>
      <c r="I7" s="282"/>
      <c r="J7" s="282"/>
      <c r="K7" s="282"/>
      <c r="L7" s="282"/>
      <c r="M7" s="282"/>
      <c r="N7" s="282"/>
      <c r="O7" s="282"/>
      <c r="P7" s="282"/>
      <c r="Q7" s="282"/>
      <c r="R7" s="282"/>
      <c r="S7" s="282"/>
      <c r="T7" s="282"/>
      <c r="U7" s="282"/>
      <c r="V7" s="282"/>
      <c r="W7" s="282"/>
      <c r="X7" s="282"/>
      <c r="Y7" s="282"/>
      <c r="Z7" s="282"/>
    </row>
    <row r="8" ht="36.0" customHeight="1">
      <c r="A8" s="282"/>
      <c r="B8" s="303"/>
      <c r="C8" s="301"/>
      <c r="D8" s="298" t="s">
        <v>100</v>
      </c>
      <c r="E8" s="299" t="s">
        <v>203</v>
      </c>
      <c r="F8" s="300">
        <v>0.15</v>
      </c>
      <c r="G8" s="282"/>
      <c r="H8" s="282"/>
      <c r="I8" s="282"/>
      <c r="J8" s="282"/>
      <c r="K8" s="282"/>
      <c r="L8" s="282"/>
      <c r="M8" s="282"/>
      <c r="N8" s="282"/>
      <c r="O8" s="282"/>
      <c r="P8" s="282"/>
      <c r="Q8" s="282"/>
      <c r="R8" s="282"/>
      <c r="S8" s="282"/>
      <c r="T8" s="282"/>
      <c r="U8" s="282"/>
      <c r="V8" s="282"/>
      <c r="W8" s="282"/>
      <c r="X8" s="282"/>
      <c r="Y8" s="282"/>
      <c r="Z8" s="282"/>
    </row>
    <row r="9" ht="49.5" customHeight="1">
      <c r="A9" s="282"/>
      <c r="B9" s="304" t="s">
        <v>204</v>
      </c>
      <c r="C9" s="302" t="s">
        <v>89</v>
      </c>
      <c r="D9" s="298" t="s">
        <v>101</v>
      </c>
      <c r="E9" s="299" t="s">
        <v>205</v>
      </c>
      <c r="F9" s="305" t="s">
        <v>206</v>
      </c>
      <c r="G9" s="282"/>
      <c r="H9" s="282"/>
      <c r="I9" s="282"/>
      <c r="J9" s="282"/>
      <c r="K9" s="282"/>
      <c r="L9" s="282"/>
      <c r="M9" s="282"/>
      <c r="N9" s="282"/>
      <c r="O9" s="282"/>
      <c r="P9" s="282"/>
      <c r="Q9" s="282"/>
      <c r="R9" s="282"/>
      <c r="S9" s="282"/>
      <c r="T9" s="282"/>
      <c r="U9" s="282"/>
      <c r="V9" s="282"/>
      <c r="W9" s="282"/>
      <c r="X9" s="282"/>
      <c r="Y9" s="282"/>
      <c r="Z9" s="282"/>
    </row>
    <row r="10" ht="48.75" customHeight="1">
      <c r="A10" s="282"/>
      <c r="B10" s="296"/>
      <c r="C10" s="301"/>
      <c r="D10" s="298" t="s">
        <v>108</v>
      </c>
      <c r="E10" s="299" t="s">
        <v>207</v>
      </c>
      <c r="F10" s="305" t="s">
        <v>206</v>
      </c>
      <c r="G10" s="282"/>
      <c r="H10" s="282"/>
      <c r="I10" s="282"/>
      <c r="J10" s="282"/>
      <c r="K10" s="282"/>
      <c r="L10" s="282"/>
      <c r="M10" s="282"/>
      <c r="N10" s="282"/>
      <c r="O10" s="282"/>
      <c r="P10" s="282"/>
      <c r="Q10" s="282"/>
      <c r="R10" s="282"/>
      <c r="S10" s="282"/>
      <c r="T10" s="282"/>
      <c r="U10" s="282"/>
      <c r="V10" s="282"/>
      <c r="W10" s="282"/>
      <c r="X10" s="282"/>
      <c r="Y10" s="282"/>
      <c r="Z10" s="282"/>
    </row>
    <row r="11" ht="36.75" customHeight="1">
      <c r="A11" s="282"/>
      <c r="B11" s="296"/>
      <c r="C11" s="302" t="s">
        <v>90</v>
      </c>
      <c r="D11" s="298" t="s">
        <v>102</v>
      </c>
      <c r="E11" s="299" t="s">
        <v>208</v>
      </c>
      <c r="F11" s="305" t="s">
        <v>206</v>
      </c>
      <c r="G11" s="282"/>
      <c r="H11" s="282"/>
      <c r="I11" s="282"/>
      <c r="J11" s="282"/>
      <c r="K11" s="282"/>
      <c r="L11" s="282"/>
      <c r="M11" s="282"/>
      <c r="N11" s="282"/>
      <c r="O11" s="282"/>
      <c r="P11" s="282"/>
      <c r="Q11" s="282"/>
      <c r="R11" s="282"/>
      <c r="S11" s="282"/>
      <c r="T11" s="282"/>
      <c r="U11" s="282"/>
      <c r="V11" s="282"/>
      <c r="W11" s="282"/>
      <c r="X11" s="282"/>
      <c r="Y11" s="282"/>
      <c r="Z11" s="282"/>
    </row>
    <row r="12" ht="37.5" customHeight="1">
      <c r="A12" s="282"/>
      <c r="B12" s="296"/>
      <c r="C12" s="301"/>
      <c r="D12" s="298" t="s">
        <v>122</v>
      </c>
      <c r="E12" s="299" t="s">
        <v>209</v>
      </c>
      <c r="F12" s="305" t="s">
        <v>206</v>
      </c>
      <c r="G12" s="282"/>
      <c r="H12" s="282"/>
      <c r="I12" s="282"/>
      <c r="J12" s="282"/>
      <c r="K12" s="282"/>
      <c r="L12" s="282"/>
      <c r="M12" s="282"/>
      <c r="N12" s="282"/>
      <c r="O12" s="282"/>
      <c r="P12" s="282"/>
      <c r="Q12" s="282"/>
      <c r="R12" s="282"/>
      <c r="S12" s="282"/>
      <c r="T12" s="282"/>
      <c r="U12" s="282"/>
      <c r="V12" s="282"/>
      <c r="W12" s="282"/>
      <c r="X12" s="282"/>
      <c r="Y12" s="282"/>
      <c r="Z12" s="282"/>
    </row>
    <row r="13" ht="35.25" customHeight="1">
      <c r="A13" s="282"/>
      <c r="B13" s="296"/>
      <c r="C13" s="302" t="s">
        <v>91</v>
      </c>
      <c r="D13" s="298" t="s">
        <v>103</v>
      </c>
      <c r="E13" s="299" t="s">
        <v>210</v>
      </c>
      <c r="F13" s="305" t="s">
        <v>206</v>
      </c>
      <c r="G13" s="282"/>
      <c r="H13" s="282"/>
      <c r="I13" s="282"/>
      <c r="J13" s="282"/>
      <c r="K13" s="282"/>
      <c r="L13" s="282"/>
      <c r="M13" s="282"/>
      <c r="N13" s="282"/>
      <c r="O13" s="282"/>
      <c r="P13" s="282"/>
      <c r="Q13" s="282"/>
      <c r="R13" s="282"/>
      <c r="S13" s="282"/>
      <c r="T13" s="282"/>
      <c r="U13" s="282"/>
      <c r="V13" s="282"/>
      <c r="W13" s="282"/>
      <c r="X13" s="282"/>
      <c r="Y13" s="282"/>
      <c r="Z13" s="282"/>
    </row>
    <row r="14" ht="19.5" customHeight="1">
      <c r="A14" s="282"/>
      <c r="B14" s="306"/>
      <c r="C14" s="307"/>
      <c r="D14" s="308" t="s">
        <v>211</v>
      </c>
      <c r="E14" s="309" t="s">
        <v>212</v>
      </c>
      <c r="F14" s="310" t="s">
        <v>206</v>
      </c>
      <c r="G14" s="282"/>
      <c r="H14" s="282"/>
      <c r="I14" s="282"/>
      <c r="J14" s="282"/>
      <c r="K14" s="282"/>
      <c r="L14" s="282"/>
      <c r="M14" s="282"/>
      <c r="N14" s="282"/>
      <c r="O14" s="282"/>
      <c r="P14" s="282"/>
      <c r="Q14" s="282"/>
      <c r="R14" s="282"/>
      <c r="S14" s="282"/>
      <c r="T14" s="282"/>
      <c r="U14" s="282"/>
      <c r="V14" s="282"/>
      <c r="W14" s="282"/>
      <c r="X14" s="282"/>
      <c r="Y14" s="282"/>
      <c r="Z14" s="282"/>
    </row>
    <row r="15" ht="49.5" customHeight="1">
      <c r="A15" s="282"/>
      <c r="B15" s="311" t="s">
        <v>213</v>
      </c>
      <c r="G15" s="282"/>
      <c r="H15" s="282"/>
      <c r="I15" s="282"/>
      <c r="J15" s="282"/>
      <c r="K15" s="282"/>
      <c r="L15" s="282"/>
      <c r="M15" s="282"/>
      <c r="N15" s="282"/>
      <c r="O15" s="282"/>
      <c r="P15" s="282"/>
      <c r="Q15" s="282"/>
      <c r="R15" s="282"/>
      <c r="S15" s="282"/>
      <c r="T15" s="282"/>
      <c r="U15" s="282"/>
      <c r="V15" s="282"/>
      <c r="W15" s="282"/>
      <c r="X15" s="282"/>
      <c r="Y15" s="282"/>
      <c r="Z15" s="282"/>
    </row>
    <row r="16" ht="27.0" customHeight="1">
      <c r="A16" s="282"/>
      <c r="B16" s="312"/>
      <c r="C16" s="23"/>
      <c r="D16" s="23"/>
      <c r="E16" s="23"/>
      <c r="F16" s="23"/>
      <c r="G16" s="282"/>
      <c r="H16" s="282"/>
      <c r="I16" s="282"/>
      <c r="J16" s="282"/>
      <c r="K16" s="282"/>
      <c r="L16" s="282"/>
      <c r="M16" s="282"/>
      <c r="N16" s="282"/>
      <c r="O16" s="282"/>
      <c r="P16" s="282"/>
      <c r="Q16" s="282"/>
      <c r="R16" s="282"/>
      <c r="S16" s="282"/>
      <c r="T16" s="282"/>
      <c r="U16" s="282"/>
      <c r="V16" s="282"/>
      <c r="W16" s="282"/>
      <c r="X16" s="282"/>
      <c r="Y16" s="282"/>
      <c r="Z16" s="282"/>
    </row>
    <row r="17" ht="12.75" customHeight="1">
      <c r="A17" s="282"/>
      <c r="B17" s="282"/>
      <c r="C17" s="282"/>
      <c r="D17" s="282"/>
      <c r="E17" s="282"/>
      <c r="F17" s="282"/>
      <c r="G17" s="282"/>
      <c r="H17" s="282"/>
      <c r="I17" s="282"/>
      <c r="J17" s="282"/>
      <c r="K17" s="282"/>
      <c r="L17" s="282"/>
      <c r="M17" s="282"/>
      <c r="N17" s="282"/>
      <c r="O17" s="282"/>
      <c r="P17" s="282"/>
      <c r="Q17" s="282"/>
      <c r="R17" s="282"/>
      <c r="S17" s="282"/>
      <c r="T17" s="282"/>
      <c r="U17" s="282"/>
      <c r="V17" s="282"/>
      <c r="W17" s="282"/>
      <c r="X17" s="282"/>
      <c r="Y17" s="282"/>
      <c r="Z17" s="282"/>
    </row>
    <row r="18" ht="12.75" customHeight="1">
      <c r="A18" s="282"/>
      <c r="B18" s="282"/>
      <c r="C18" s="282"/>
      <c r="D18" s="282"/>
      <c r="E18" s="282"/>
      <c r="F18" s="282"/>
      <c r="G18" s="282"/>
      <c r="H18" s="282"/>
      <c r="I18" s="282"/>
      <c r="J18" s="282"/>
      <c r="K18" s="282"/>
      <c r="L18" s="282"/>
      <c r="M18" s="282"/>
      <c r="N18" s="282"/>
      <c r="O18" s="282"/>
      <c r="P18" s="282"/>
      <c r="Q18" s="282"/>
      <c r="R18" s="282"/>
      <c r="S18" s="282"/>
      <c r="T18" s="282"/>
      <c r="U18" s="282"/>
      <c r="V18" s="282"/>
      <c r="W18" s="282"/>
      <c r="X18" s="282"/>
      <c r="Y18" s="282"/>
      <c r="Z18" s="282"/>
    </row>
    <row r="19" ht="12.75" customHeight="1">
      <c r="A19" s="282"/>
      <c r="B19" s="282"/>
      <c r="C19" s="282"/>
      <c r="D19" s="282"/>
      <c r="E19" s="282"/>
      <c r="F19" s="282"/>
      <c r="G19" s="282"/>
      <c r="H19" s="282"/>
      <c r="I19" s="282"/>
      <c r="J19" s="282"/>
      <c r="K19" s="282"/>
      <c r="L19" s="282"/>
      <c r="M19" s="282"/>
      <c r="N19" s="282"/>
      <c r="O19" s="282"/>
      <c r="P19" s="282"/>
      <c r="Q19" s="282"/>
      <c r="R19" s="282"/>
      <c r="S19" s="282"/>
      <c r="T19" s="282"/>
      <c r="U19" s="282"/>
      <c r="V19" s="282"/>
      <c r="W19" s="282"/>
      <c r="X19" s="282"/>
      <c r="Y19" s="282"/>
      <c r="Z19" s="282"/>
    </row>
    <row r="20" ht="12.75" customHeight="1">
      <c r="A20" s="282"/>
      <c r="B20" s="282"/>
      <c r="C20" s="282"/>
      <c r="D20" s="282"/>
      <c r="E20" s="282"/>
      <c r="F20" s="282"/>
      <c r="G20" s="282"/>
      <c r="H20" s="282"/>
      <c r="I20" s="282"/>
      <c r="J20" s="282"/>
      <c r="K20" s="282"/>
      <c r="L20" s="282"/>
      <c r="M20" s="282"/>
      <c r="N20" s="282"/>
      <c r="O20" s="282"/>
      <c r="P20" s="282"/>
      <c r="Q20" s="282"/>
      <c r="R20" s="282"/>
      <c r="S20" s="282"/>
      <c r="T20" s="282"/>
      <c r="U20" s="282"/>
      <c r="V20" s="282"/>
      <c r="W20" s="282"/>
      <c r="X20" s="282"/>
      <c r="Y20" s="282"/>
      <c r="Z20" s="282"/>
    </row>
    <row r="21" ht="12.75" customHeight="1">
      <c r="A21" s="282"/>
      <c r="B21" s="282"/>
      <c r="C21" s="282"/>
      <c r="D21" s="282"/>
      <c r="E21" s="282"/>
      <c r="F21" s="282"/>
      <c r="G21" s="282"/>
      <c r="H21" s="282"/>
      <c r="I21" s="282"/>
      <c r="J21" s="282"/>
      <c r="K21" s="282"/>
      <c r="L21" s="282"/>
      <c r="M21" s="282"/>
      <c r="N21" s="282"/>
      <c r="O21" s="282"/>
      <c r="P21" s="282"/>
      <c r="Q21" s="282"/>
      <c r="R21" s="282"/>
      <c r="S21" s="282"/>
      <c r="T21" s="282"/>
      <c r="U21" s="282"/>
      <c r="V21" s="282"/>
      <c r="W21" s="282"/>
      <c r="X21" s="282"/>
      <c r="Y21" s="282"/>
      <c r="Z21" s="282"/>
    </row>
    <row r="22" ht="12.75" customHeight="1">
      <c r="A22" s="282"/>
      <c r="B22" s="282"/>
      <c r="C22" s="282"/>
      <c r="D22" s="282"/>
      <c r="E22" s="282"/>
      <c r="F22" s="282"/>
      <c r="G22" s="282"/>
      <c r="H22" s="282"/>
      <c r="I22" s="282"/>
      <c r="J22" s="282"/>
      <c r="K22" s="282"/>
      <c r="L22" s="282"/>
      <c r="M22" s="282"/>
      <c r="N22" s="282"/>
      <c r="O22" s="282"/>
      <c r="P22" s="282"/>
      <c r="Q22" s="282"/>
      <c r="R22" s="282"/>
      <c r="S22" s="282"/>
      <c r="T22" s="282"/>
      <c r="U22" s="282"/>
      <c r="V22" s="282"/>
      <c r="W22" s="282"/>
      <c r="X22" s="282"/>
      <c r="Y22" s="282"/>
      <c r="Z22" s="282"/>
    </row>
    <row r="23" ht="12.75" customHeight="1">
      <c r="A23" s="282"/>
      <c r="B23" s="282"/>
      <c r="C23" s="282"/>
      <c r="D23" s="282"/>
      <c r="E23" s="282"/>
      <c r="F23" s="282"/>
      <c r="G23" s="282"/>
      <c r="H23" s="282"/>
      <c r="I23" s="282"/>
      <c r="J23" s="282"/>
      <c r="K23" s="282"/>
      <c r="L23" s="282"/>
      <c r="M23" s="282"/>
      <c r="N23" s="282"/>
      <c r="O23" s="282"/>
      <c r="P23" s="282"/>
      <c r="Q23" s="282"/>
      <c r="R23" s="282"/>
      <c r="S23" s="282"/>
      <c r="T23" s="282"/>
      <c r="U23" s="282"/>
      <c r="V23" s="282"/>
      <c r="W23" s="282"/>
      <c r="X23" s="282"/>
      <c r="Y23" s="282"/>
      <c r="Z23" s="282"/>
    </row>
    <row r="24" ht="12.75" customHeight="1">
      <c r="A24" s="282"/>
      <c r="B24" s="282"/>
      <c r="C24" s="282"/>
      <c r="D24" s="282"/>
      <c r="E24" s="282"/>
      <c r="F24" s="282"/>
      <c r="G24" s="282"/>
      <c r="H24" s="282"/>
      <c r="I24" s="282"/>
      <c r="J24" s="282"/>
      <c r="K24" s="282"/>
      <c r="L24" s="282"/>
      <c r="M24" s="282"/>
      <c r="N24" s="282"/>
      <c r="O24" s="282"/>
      <c r="P24" s="282"/>
      <c r="Q24" s="282"/>
      <c r="R24" s="282"/>
      <c r="S24" s="282"/>
      <c r="T24" s="282"/>
      <c r="U24" s="282"/>
      <c r="V24" s="282"/>
      <c r="W24" s="282"/>
      <c r="X24" s="282"/>
      <c r="Y24" s="282"/>
      <c r="Z24" s="282"/>
    </row>
    <row r="25" ht="12.75" customHeight="1">
      <c r="A25" s="282"/>
      <c r="B25" s="282"/>
      <c r="C25" s="282"/>
      <c r="D25" s="282"/>
      <c r="E25" s="282"/>
      <c r="F25" s="282"/>
      <c r="G25" s="282"/>
      <c r="H25" s="282"/>
      <c r="I25" s="282"/>
      <c r="J25" s="282"/>
      <c r="K25" s="282"/>
      <c r="L25" s="282"/>
      <c r="M25" s="282"/>
      <c r="N25" s="282"/>
      <c r="O25" s="282"/>
      <c r="P25" s="282"/>
      <c r="Q25" s="282"/>
      <c r="R25" s="282"/>
      <c r="S25" s="282"/>
      <c r="T25" s="282"/>
      <c r="U25" s="282"/>
      <c r="V25" s="282"/>
      <c r="W25" s="282"/>
      <c r="X25" s="282"/>
      <c r="Y25" s="282"/>
      <c r="Z25" s="282"/>
    </row>
    <row r="26" ht="12.75" customHeight="1">
      <c r="A26" s="282"/>
      <c r="B26" s="282"/>
      <c r="C26" s="282"/>
      <c r="D26" s="282"/>
      <c r="E26" s="282"/>
      <c r="F26" s="282"/>
      <c r="G26" s="282"/>
      <c r="H26" s="282"/>
      <c r="I26" s="282"/>
      <c r="J26" s="282"/>
      <c r="K26" s="282"/>
      <c r="L26" s="282"/>
      <c r="M26" s="282"/>
      <c r="N26" s="282"/>
      <c r="O26" s="282"/>
      <c r="P26" s="282"/>
      <c r="Q26" s="282"/>
      <c r="R26" s="282"/>
      <c r="S26" s="282"/>
      <c r="T26" s="282"/>
      <c r="U26" s="282"/>
      <c r="V26" s="282"/>
      <c r="W26" s="282"/>
      <c r="X26" s="282"/>
      <c r="Y26" s="282"/>
      <c r="Z26" s="282"/>
    </row>
    <row r="27" ht="12.75" customHeight="1">
      <c r="A27" s="282"/>
      <c r="B27" s="282"/>
      <c r="C27" s="282"/>
      <c r="D27" s="282"/>
      <c r="E27" s="282"/>
      <c r="F27" s="282"/>
      <c r="G27" s="282"/>
      <c r="H27" s="282"/>
      <c r="I27" s="282"/>
      <c r="J27" s="282"/>
      <c r="K27" s="282"/>
      <c r="L27" s="282"/>
      <c r="M27" s="282"/>
      <c r="N27" s="282"/>
      <c r="O27" s="282"/>
      <c r="P27" s="282"/>
      <c r="Q27" s="282"/>
      <c r="R27" s="282"/>
      <c r="S27" s="282"/>
      <c r="T27" s="282"/>
      <c r="U27" s="282"/>
      <c r="V27" s="282"/>
      <c r="W27" s="282"/>
      <c r="X27" s="282"/>
      <c r="Y27" s="282"/>
      <c r="Z27" s="282"/>
    </row>
    <row r="28" ht="12.75" customHeight="1">
      <c r="A28" s="282"/>
      <c r="B28" s="282"/>
      <c r="C28" s="282"/>
      <c r="D28" s="282"/>
      <c r="E28" s="282"/>
      <c r="F28" s="282"/>
      <c r="G28" s="282"/>
      <c r="H28" s="282"/>
      <c r="I28" s="282"/>
      <c r="J28" s="282"/>
      <c r="K28" s="282"/>
      <c r="L28" s="282"/>
      <c r="M28" s="282"/>
      <c r="N28" s="282"/>
      <c r="O28" s="282"/>
      <c r="P28" s="282"/>
      <c r="Q28" s="282"/>
      <c r="R28" s="282"/>
      <c r="S28" s="282"/>
      <c r="T28" s="282"/>
      <c r="U28" s="282"/>
      <c r="V28" s="282"/>
      <c r="W28" s="282"/>
      <c r="X28" s="282"/>
      <c r="Y28" s="282"/>
      <c r="Z28" s="282"/>
    </row>
    <row r="29" ht="12.75" customHeight="1">
      <c r="A29" s="282"/>
      <c r="B29" s="282"/>
      <c r="C29" s="282"/>
      <c r="D29" s="282"/>
      <c r="E29" s="282"/>
      <c r="F29" s="282"/>
      <c r="G29" s="282"/>
      <c r="H29" s="282"/>
      <c r="I29" s="282"/>
      <c r="J29" s="282"/>
      <c r="K29" s="282"/>
      <c r="L29" s="282"/>
      <c r="M29" s="282"/>
      <c r="N29" s="282"/>
      <c r="O29" s="282"/>
      <c r="P29" s="282"/>
      <c r="Q29" s="282"/>
      <c r="R29" s="282"/>
      <c r="S29" s="282"/>
      <c r="T29" s="282"/>
      <c r="U29" s="282"/>
      <c r="V29" s="282"/>
      <c r="W29" s="282"/>
      <c r="X29" s="282"/>
      <c r="Y29" s="282"/>
      <c r="Z29" s="282"/>
    </row>
    <row r="30" ht="12.75" customHeight="1">
      <c r="A30" s="282"/>
      <c r="B30" s="282"/>
      <c r="C30" s="282"/>
      <c r="D30" s="282"/>
      <c r="E30" s="282"/>
      <c r="F30" s="282"/>
      <c r="G30" s="282"/>
      <c r="H30" s="282"/>
      <c r="I30" s="282"/>
      <c r="J30" s="282"/>
      <c r="K30" s="282"/>
      <c r="L30" s="282"/>
      <c r="M30" s="282"/>
      <c r="N30" s="282"/>
      <c r="O30" s="282"/>
      <c r="P30" s="282"/>
      <c r="Q30" s="282"/>
      <c r="R30" s="282"/>
      <c r="S30" s="282"/>
      <c r="T30" s="282"/>
      <c r="U30" s="282"/>
      <c r="V30" s="282"/>
      <c r="W30" s="282"/>
      <c r="X30" s="282"/>
      <c r="Y30" s="282"/>
      <c r="Z30" s="282"/>
    </row>
    <row r="31" ht="12.75" customHeight="1">
      <c r="A31" s="282"/>
      <c r="B31" s="282"/>
      <c r="C31" s="282"/>
      <c r="D31" s="282"/>
      <c r="E31" s="282"/>
      <c r="F31" s="282"/>
      <c r="G31" s="282"/>
      <c r="H31" s="282"/>
      <c r="I31" s="282"/>
      <c r="J31" s="282"/>
      <c r="K31" s="282"/>
      <c r="L31" s="282"/>
      <c r="M31" s="282"/>
      <c r="N31" s="282"/>
      <c r="O31" s="282"/>
      <c r="P31" s="282"/>
      <c r="Q31" s="282"/>
      <c r="R31" s="282"/>
      <c r="S31" s="282"/>
      <c r="T31" s="282"/>
      <c r="U31" s="282"/>
      <c r="V31" s="282"/>
      <c r="W31" s="282"/>
      <c r="X31" s="282"/>
      <c r="Y31" s="282"/>
      <c r="Z31" s="282"/>
    </row>
    <row r="32" ht="12.75" customHeight="1">
      <c r="A32" s="282"/>
      <c r="B32" s="282"/>
      <c r="C32" s="282"/>
      <c r="D32" s="282"/>
      <c r="E32" s="282"/>
      <c r="F32" s="282"/>
      <c r="G32" s="282"/>
      <c r="H32" s="282"/>
      <c r="I32" s="282"/>
      <c r="J32" s="282"/>
      <c r="K32" s="282"/>
      <c r="L32" s="282"/>
      <c r="M32" s="282"/>
      <c r="N32" s="282"/>
      <c r="O32" s="282"/>
      <c r="P32" s="282"/>
      <c r="Q32" s="282"/>
      <c r="R32" s="282"/>
      <c r="S32" s="282"/>
      <c r="T32" s="282"/>
      <c r="U32" s="282"/>
      <c r="V32" s="282"/>
      <c r="W32" s="282"/>
      <c r="X32" s="282"/>
      <c r="Y32" s="282"/>
      <c r="Z32" s="282"/>
    </row>
    <row r="33" ht="12.75" customHeight="1">
      <c r="A33" s="282"/>
      <c r="B33" s="282"/>
      <c r="C33" s="282"/>
      <c r="D33" s="282"/>
      <c r="E33" s="282"/>
      <c r="F33" s="282"/>
      <c r="G33" s="282"/>
      <c r="H33" s="282"/>
      <c r="I33" s="282"/>
      <c r="J33" s="282"/>
      <c r="K33" s="282"/>
      <c r="L33" s="282"/>
      <c r="M33" s="282"/>
      <c r="N33" s="282"/>
      <c r="O33" s="282"/>
      <c r="P33" s="282"/>
      <c r="Q33" s="282"/>
      <c r="R33" s="282"/>
      <c r="S33" s="282"/>
      <c r="T33" s="282"/>
      <c r="U33" s="282"/>
      <c r="V33" s="282"/>
      <c r="W33" s="282"/>
      <c r="X33" s="282"/>
      <c r="Y33" s="282"/>
      <c r="Z33" s="282"/>
    </row>
    <row r="34" ht="12.75" customHeight="1">
      <c r="A34" s="282"/>
      <c r="B34" s="282"/>
      <c r="C34" s="282"/>
      <c r="D34" s="282"/>
      <c r="E34" s="282"/>
      <c r="F34" s="282"/>
      <c r="G34" s="282"/>
      <c r="H34" s="282"/>
      <c r="I34" s="282"/>
      <c r="J34" s="282"/>
      <c r="K34" s="282"/>
      <c r="L34" s="282"/>
      <c r="M34" s="282"/>
      <c r="N34" s="282"/>
      <c r="O34" s="282"/>
      <c r="P34" s="282"/>
      <c r="Q34" s="282"/>
      <c r="R34" s="282"/>
      <c r="S34" s="282"/>
      <c r="T34" s="282"/>
      <c r="U34" s="282"/>
      <c r="V34" s="282"/>
      <c r="W34" s="282"/>
      <c r="X34" s="282"/>
      <c r="Y34" s="282"/>
      <c r="Z34" s="282"/>
    </row>
    <row r="35" ht="12.75" customHeight="1">
      <c r="A35" s="282"/>
      <c r="B35" s="282"/>
      <c r="C35" s="282"/>
      <c r="D35" s="282"/>
      <c r="E35" s="282"/>
      <c r="F35" s="282"/>
      <c r="G35" s="282"/>
      <c r="H35" s="282"/>
      <c r="I35" s="282"/>
      <c r="J35" s="282"/>
      <c r="K35" s="282"/>
      <c r="L35" s="282"/>
      <c r="M35" s="282"/>
      <c r="N35" s="282"/>
      <c r="O35" s="282"/>
      <c r="P35" s="282"/>
      <c r="Q35" s="282"/>
      <c r="R35" s="282"/>
      <c r="S35" s="282"/>
      <c r="T35" s="282"/>
      <c r="U35" s="282"/>
      <c r="V35" s="282"/>
      <c r="W35" s="282"/>
      <c r="X35" s="282"/>
      <c r="Y35" s="282"/>
      <c r="Z35" s="282"/>
    </row>
    <row r="36" ht="12.75" customHeight="1">
      <c r="A36" s="282"/>
      <c r="B36" s="282"/>
      <c r="C36" s="282"/>
      <c r="D36" s="282"/>
      <c r="E36" s="282"/>
      <c r="F36" s="282"/>
      <c r="G36" s="282"/>
      <c r="H36" s="282"/>
      <c r="I36" s="282"/>
      <c r="J36" s="282"/>
      <c r="K36" s="282"/>
      <c r="L36" s="282"/>
      <c r="M36" s="282"/>
      <c r="N36" s="282"/>
      <c r="O36" s="282"/>
      <c r="P36" s="282"/>
      <c r="Q36" s="282"/>
      <c r="R36" s="282"/>
      <c r="S36" s="282"/>
      <c r="T36" s="282"/>
      <c r="U36" s="282"/>
      <c r="V36" s="282"/>
      <c r="W36" s="282"/>
      <c r="X36" s="282"/>
      <c r="Y36" s="282"/>
      <c r="Z36" s="282"/>
    </row>
    <row r="37" ht="12.75" customHeight="1">
      <c r="A37" s="282"/>
      <c r="B37" s="282"/>
      <c r="C37" s="282"/>
      <c r="D37" s="282"/>
      <c r="E37" s="282"/>
      <c r="F37" s="282"/>
      <c r="G37" s="282"/>
      <c r="H37" s="282"/>
      <c r="I37" s="282"/>
      <c r="J37" s="282"/>
      <c r="K37" s="282"/>
      <c r="L37" s="282"/>
      <c r="M37" s="282"/>
      <c r="N37" s="282"/>
      <c r="O37" s="282"/>
      <c r="P37" s="282"/>
      <c r="Q37" s="282"/>
      <c r="R37" s="282"/>
      <c r="S37" s="282"/>
      <c r="T37" s="282"/>
      <c r="U37" s="282"/>
      <c r="V37" s="282"/>
      <c r="W37" s="282"/>
      <c r="X37" s="282"/>
      <c r="Y37" s="282"/>
      <c r="Z37" s="282"/>
    </row>
    <row r="38" ht="12.75" customHeight="1">
      <c r="A38" s="282"/>
      <c r="B38" s="282"/>
      <c r="C38" s="282"/>
      <c r="D38" s="282"/>
      <c r="E38" s="282"/>
      <c r="F38" s="282"/>
      <c r="G38" s="282"/>
      <c r="H38" s="282"/>
      <c r="I38" s="282"/>
      <c r="J38" s="282"/>
      <c r="K38" s="282"/>
      <c r="L38" s="282"/>
      <c r="M38" s="282"/>
      <c r="N38" s="282"/>
      <c r="O38" s="282"/>
      <c r="P38" s="282"/>
      <c r="Q38" s="282"/>
      <c r="R38" s="282"/>
      <c r="S38" s="282"/>
      <c r="T38" s="282"/>
      <c r="U38" s="282"/>
      <c r="V38" s="282"/>
      <c r="W38" s="282"/>
      <c r="X38" s="282"/>
      <c r="Y38" s="282"/>
      <c r="Z38" s="282"/>
    </row>
    <row r="39" ht="12.75" customHeight="1">
      <c r="A39" s="282"/>
      <c r="B39" s="282"/>
      <c r="C39" s="282"/>
      <c r="D39" s="282"/>
      <c r="E39" s="282"/>
      <c r="F39" s="282"/>
      <c r="G39" s="282"/>
      <c r="H39" s="282"/>
      <c r="I39" s="282"/>
      <c r="J39" s="282"/>
      <c r="K39" s="282"/>
      <c r="L39" s="282"/>
      <c r="M39" s="282"/>
      <c r="N39" s="282"/>
      <c r="O39" s="282"/>
      <c r="P39" s="282"/>
      <c r="Q39" s="282"/>
      <c r="R39" s="282"/>
      <c r="S39" s="282"/>
      <c r="T39" s="282"/>
      <c r="U39" s="282"/>
      <c r="V39" s="282"/>
      <c r="W39" s="282"/>
      <c r="X39" s="282"/>
      <c r="Y39" s="282"/>
      <c r="Z39" s="282"/>
    </row>
    <row r="40" ht="12.75" customHeight="1">
      <c r="A40" s="282"/>
      <c r="B40" s="282"/>
      <c r="C40" s="282"/>
      <c r="D40" s="282"/>
      <c r="E40" s="282"/>
      <c r="F40" s="282"/>
      <c r="G40" s="282"/>
      <c r="H40" s="282"/>
      <c r="I40" s="282"/>
      <c r="J40" s="282"/>
      <c r="K40" s="282"/>
      <c r="L40" s="282"/>
      <c r="M40" s="282"/>
      <c r="N40" s="282"/>
      <c r="O40" s="282"/>
      <c r="P40" s="282"/>
      <c r="Q40" s="282"/>
      <c r="R40" s="282"/>
      <c r="S40" s="282"/>
      <c r="T40" s="282"/>
      <c r="U40" s="282"/>
      <c r="V40" s="282"/>
      <c r="W40" s="282"/>
      <c r="X40" s="282"/>
      <c r="Y40" s="282"/>
      <c r="Z40" s="282"/>
    </row>
    <row r="41" ht="12.75" customHeight="1">
      <c r="A41" s="282"/>
      <c r="B41" s="282"/>
      <c r="C41" s="282"/>
      <c r="D41" s="282"/>
      <c r="E41" s="282"/>
      <c r="F41" s="282"/>
      <c r="G41" s="282"/>
      <c r="H41" s="282"/>
      <c r="I41" s="282"/>
      <c r="J41" s="282"/>
      <c r="K41" s="282"/>
      <c r="L41" s="282"/>
      <c r="M41" s="282"/>
      <c r="N41" s="282"/>
      <c r="O41" s="282"/>
      <c r="P41" s="282"/>
      <c r="Q41" s="282"/>
      <c r="R41" s="282"/>
      <c r="S41" s="282"/>
      <c r="T41" s="282"/>
      <c r="U41" s="282"/>
      <c r="V41" s="282"/>
      <c r="W41" s="282"/>
      <c r="X41" s="282"/>
      <c r="Y41" s="282"/>
      <c r="Z41" s="282"/>
    </row>
    <row r="42" ht="12.75" customHeight="1">
      <c r="A42" s="282"/>
      <c r="B42" s="282"/>
      <c r="C42" s="282"/>
      <c r="D42" s="282"/>
      <c r="E42" s="282"/>
      <c r="F42" s="282"/>
      <c r="G42" s="282"/>
      <c r="H42" s="282"/>
      <c r="I42" s="282"/>
      <c r="J42" s="282"/>
      <c r="K42" s="282"/>
      <c r="L42" s="282"/>
      <c r="M42" s="282"/>
      <c r="N42" s="282"/>
      <c r="O42" s="282"/>
      <c r="P42" s="282"/>
      <c r="Q42" s="282"/>
      <c r="R42" s="282"/>
      <c r="S42" s="282"/>
      <c r="T42" s="282"/>
      <c r="U42" s="282"/>
      <c r="V42" s="282"/>
      <c r="W42" s="282"/>
      <c r="X42" s="282"/>
      <c r="Y42" s="282"/>
      <c r="Z42" s="282"/>
    </row>
    <row r="43" ht="12.75" customHeight="1">
      <c r="A43" s="282"/>
      <c r="B43" s="282"/>
      <c r="C43" s="282"/>
      <c r="D43" s="282"/>
      <c r="E43" s="282"/>
      <c r="F43" s="282"/>
      <c r="G43" s="282"/>
      <c r="H43" s="282"/>
      <c r="I43" s="282"/>
      <c r="J43" s="282"/>
      <c r="K43" s="282"/>
      <c r="L43" s="282"/>
      <c r="M43" s="282"/>
      <c r="N43" s="282"/>
      <c r="O43" s="282"/>
      <c r="P43" s="282"/>
      <c r="Q43" s="282"/>
      <c r="R43" s="282"/>
      <c r="S43" s="282"/>
      <c r="T43" s="282"/>
      <c r="U43" s="282"/>
      <c r="V43" s="282"/>
      <c r="W43" s="282"/>
      <c r="X43" s="282"/>
      <c r="Y43" s="282"/>
      <c r="Z43" s="282"/>
    </row>
    <row r="44" ht="12.75" customHeight="1">
      <c r="A44" s="282"/>
      <c r="B44" s="282"/>
      <c r="C44" s="282"/>
      <c r="D44" s="282"/>
      <c r="E44" s="282"/>
      <c r="F44" s="282"/>
      <c r="G44" s="282"/>
      <c r="H44" s="282"/>
      <c r="I44" s="282"/>
      <c r="J44" s="282"/>
      <c r="K44" s="282"/>
      <c r="L44" s="282"/>
      <c r="M44" s="282"/>
      <c r="N44" s="282"/>
      <c r="O44" s="282"/>
      <c r="P44" s="282"/>
      <c r="Q44" s="282"/>
      <c r="R44" s="282"/>
      <c r="S44" s="282"/>
      <c r="T44" s="282"/>
      <c r="U44" s="282"/>
      <c r="V44" s="282"/>
      <c r="W44" s="282"/>
      <c r="X44" s="282"/>
      <c r="Y44" s="282"/>
      <c r="Z44" s="282"/>
    </row>
    <row r="45" ht="12.75" customHeight="1">
      <c r="A45" s="282"/>
      <c r="B45" s="282"/>
      <c r="C45" s="282"/>
      <c r="D45" s="282"/>
      <c r="E45" s="282"/>
      <c r="F45" s="282"/>
      <c r="G45" s="282"/>
      <c r="H45" s="282"/>
      <c r="I45" s="282"/>
      <c r="J45" s="282"/>
      <c r="K45" s="282"/>
      <c r="L45" s="282"/>
      <c r="M45" s="282"/>
      <c r="N45" s="282"/>
      <c r="O45" s="282"/>
      <c r="P45" s="282"/>
      <c r="Q45" s="282"/>
      <c r="R45" s="282"/>
      <c r="S45" s="282"/>
      <c r="T45" s="282"/>
      <c r="U45" s="282"/>
      <c r="V45" s="282"/>
      <c r="W45" s="282"/>
      <c r="X45" s="282"/>
      <c r="Y45" s="282"/>
      <c r="Z45" s="282"/>
    </row>
    <row r="46" ht="12.75" customHeight="1">
      <c r="A46" s="282"/>
      <c r="B46" s="282"/>
      <c r="C46" s="282"/>
      <c r="D46" s="282"/>
      <c r="E46" s="282"/>
      <c r="F46" s="282"/>
      <c r="G46" s="282"/>
      <c r="H46" s="282"/>
      <c r="I46" s="282"/>
      <c r="J46" s="282"/>
      <c r="K46" s="282"/>
      <c r="L46" s="282"/>
      <c r="M46" s="282"/>
      <c r="N46" s="282"/>
      <c r="O46" s="282"/>
      <c r="P46" s="282"/>
      <c r="Q46" s="282"/>
      <c r="R46" s="282"/>
      <c r="S46" s="282"/>
      <c r="T46" s="282"/>
      <c r="U46" s="282"/>
      <c r="V46" s="282"/>
      <c r="W46" s="282"/>
      <c r="X46" s="282"/>
      <c r="Y46" s="282"/>
      <c r="Z46" s="282"/>
    </row>
    <row r="47" ht="12.75" customHeight="1">
      <c r="A47" s="282"/>
      <c r="B47" s="282"/>
      <c r="C47" s="282"/>
      <c r="D47" s="282"/>
      <c r="E47" s="282"/>
      <c r="F47" s="282"/>
      <c r="G47" s="282"/>
      <c r="H47" s="282"/>
      <c r="I47" s="282"/>
      <c r="J47" s="282"/>
      <c r="K47" s="282"/>
      <c r="L47" s="282"/>
      <c r="M47" s="282"/>
      <c r="N47" s="282"/>
      <c r="O47" s="282"/>
      <c r="P47" s="282"/>
      <c r="Q47" s="282"/>
      <c r="R47" s="282"/>
      <c r="S47" s="282"/>
      <c r="T47" s="282"/>
      <c r="U47" s="282"/>
      <c r="V47" s="282"/>
      <c r="W47" s="282"/>
      <c r="X47" s="282"/>
      <c r="Y47" s="282"/>
      <c r="Z47" s="282"/>
    </row>
    <row r="48" ht="12.75" customHeight="1">
      <c r="A48" s="282"/>
      <c r="B48" s="282"/>
      <c r="C48" s="282"/>
      <c r="D48" s="282"/>
      <c r="E48" s="282"/>
      <c r="F48" s="282"/>
      <c r="G48" s="282"/>
      <c r="H48" s="282"/>
      <c r="I48" s="282"/>
      <c r="J48" s="282"/>
      <c r="K48" s="282"/>
      <c r="L48" s="282"/>
      <c r="M48" s="282"/>
      <c r="N48" s="282"/>
      <c r="O48" s="282"/>
      <c r="P48" s="282"/>
      <c r="Q48" s="282"/>
      <c r="R48" s="282"/>
      <c r="S48" s="282"/>
      <c r="T48" s="282"/>
      <c r="U48" s="282"/>
      <c r="V48" s="282"/>
      <c r="W48" s="282"/>
      <c r="X48" s="282"/>
      <c r="Y48" s="282"/>
      <c r="Z48" s="282"/>
    </row>
    <row r="49" ht="12.75" customHeight="1">
      <c r="A49" s="282"/>
      <c r="B49" s="282"/>
      <c r="C49" s="282"/>
      <c r="D49" s="282"/>
      <c r="E49" s="282"/>
      <c r="F49" s="282"/>
      <c r="G49" s="282"/>
      <c r="H49" s="282"/>
      <c r="I49" s="282"/>
      <c r="J49" s="282"/>
      <c r="K49" s="282"/>
      <c r="L49" s="282"/>
      <c r="M49" s="282"/>
      <c r="N49" s="282"/>
      <c r="O49" s="282"/>
      <c r="P49" s="282"/>
      <c r="Q49" s="282"/>
      <c r="R49" s="282"/>
      <c r="S49" s="282"/>
      <c r="T49" s="282"/>
      <c r="U49" s="282"/>
      <c r="V49" s="282"/>
      <c r="W49" s="282"/>
      <c r="X49" s="282"/>
      <c r="Y49" s="282"/>
      <c r="Z49" s="282"/>
    </row>
    <row r="50" ht="12.75" customHeight="1">
      <c r="A50" s="282"/>
      <c r="B50" s="282"/>
      <c r="C50" s="282"/>
      <c r="D50" s="282"/>
      <c r="E50" s="282"/>
      <c r="F50" s="282"/>
      <c r="G50" s="282"/>
      <c r="H50" s="282"/>
      <c r="I50" s="282"/>
      <c r="J50" s="282"/>
      <c r="K50" s="282"/>
      <c r="L50" s="282"/>
      <c r="M50" s="282"/>
      <c r="N50" s="282"/>
      <c r="O50" s="282"/>
      <c r="P50" s="282"/>
      <c r="Q50" s="282"/>
      <c r="R50" s="282"/>
      <c r="S50" s="282"/>
      <c r="T50" s="282"/>
      <c r="U50" s="282"/>
      <c r="V50" s="282"/>
      <c r="W50" s="282"/>
      <c r="X50" s="282"/>
      <c r="Y50" s="282"/>
      <c r="Z50" s="282"/>
    </row>
    <row r="51" ht="12.75" customHeight="1">
      <c r="A51" s="282"/>
      <c r="B51" s="282"/>
      <c r="C51" s="282"/>
      <c r="D51" s="282"/>
      <c r="E51" s="282"/>
      <c r="F51" s="282"/>
      <c r="G51" s="282"/>
      <c r="H51" s="282"/>
      <c r="I51" s="282"/>
      <c r="J51" s="282"/>
      <c r="K51" s="282"/>
      <c r="L51" s="282"/>
      <c r="M51" s="282"/>
      <c r="N51" s="282"/>
      <c r="O51" s="282"/>
      <c r="P51" s="282"/>
      <c r="Q51" s="282"/>
      <c r="R51" s="282"/>
      <c r="S51" s="282"/>
      <c r="T51" s="282"/>
      <c r="U51" s="282"/>
      <c r="V51" s="282"/>
      <c r="W51" s="282"/>
      <c r="X51" s="282"/>
      <c r="Y51" s="282"/>
      <c r="Z51" s="282"/>
    </row>
    <row r="52" ht="12.75" customHeight="1">
      <c r="A52" s="282"/>
      <c r="B52" s="282"/>
      <c r="C52" s="282"/>
      <c r="D52" s="282"/>
      <c r="E52" s="282"/>
      <c r="F52" s="282"/>
      <c r="G52" s="282"/>
      <c r="H52" s="282"/>
      <c r="I52" s="282"/>
      <c r="J52" s="282"/>
      <c r="K52" s="282"/>
      <c r="L52" s="282"/>
      <c r="M52" s="282"/>
      <c r="N52" s="282"/>
      <c r="O52" s="282"/>
      <c r="P52" s="282"/>
      <c r="Q52" s="282"/>
      <c r="R52" s="282"/>
      <c r="S52" s="282"/>
      <c r="T52" s="282"/>
      <c r="U52" s="282"/>
      <c r="V52" s="282"/>
      <c r="W52" s="282"/>
      <c r="X52" s="282"/>
      <c r="Y52" s="282"/>
      <c r="Z52" s="282"/>
    </row>
    <row r="53" ht="12.75" customHeight="1">
      <c r="A53" s="282"/>
      <c r="B53" s="282"/>
      <c r="C53" s="282"/>
      <c r="D53" s="282"/>
      <c r="E53" s="282"/>
      <c r="F53" s="282"/>
      <c r="G53" s="282"/>
      <c r="H53" s="282"/>
      <c r="I53" s="282"/>
      <c r="J53" s="282"/>
      <c r="K53" s="282"/>
      <c r="L53" s="282"/>
      <c r="M53" s="282"/>
      <c r="N53" s="282"/>
      <c r="O53" s="282"/>
      <c r="P53" s="282"/>
      <c r="Q53" s="282"/>
      <c r="R53" s="282"/>
      <c r="S53" s="282"/>
      <c r="T53" s="282"/>
      <c r="U53" s="282"/>
      <c r="V53" s="282"/>
      <c r="W53" s="282"/>
      <c r="X53" s="282"/>
      <c r="Y53" s="282"/>
      <c r="Z53" s="282"/>
    </row>
    <row r="54" ht="12.75" customHeight="1">
      <c r="A54" s="282"/>
      <c r="B54" s="282"/>
      <c r="C54" s="282"/>
      <c r="D54" s="282"/>
      <c r="E54" s="282"/>
      <c r="F54" s="282"/>
      <c r="G54" s="282"/>
      <c r="H54" s="282"/>
      <c r="I54" s="282"/>
      <c r="J54" s="282"/>
      <c r="K54" s="282"/>
      <c r="L54" s="282"/>
      <c r="M54" s="282"/>
      <c r="N54" s="282"/>
      <c r="O54" s="282"/>
      <c r="P54" s="282"/>
      <c r="Q54" s="282"/>
      <c r="R54" s="282"/>
      <c r="S54" s="282"/>
      <c r="T54" s="282"/>
      <c r="U54" s="282"/>
      <c r="V54" s="282"/>
      <c r="W54" s="282"/>
      <c r="X54" s="282"/>
      <c r="Y54" s="282"/>
      <c r="Z54" s="282"/>
    </row>
    <row r="55" ht="12.75" customHeight="1">
      <c r="A55" s="282"/>
      <c r="B55" s="282"/>
      <c r="C55" s="282"/>
      <c r="D55" s="282"/>
      <c r="E55" s="282"/>
      <c r="F55" s="282"/>
      <c r="G55" s="282"/>
      <c r="H55" s="282"/>
      <c r="I55" s="282"/>
      <c r="J55" s="282"/>
      <c r="K55" s="282"/>
      <c r="L55" s="282"/>
      <c r="M55" s="282"/>
      <c r="N55" s="282"/>
      <c r="O55" s="282"/>
      <c r="P55" s="282"/>
      <c r="Q55" s="282"/>
      <c r="R55" s="282"/>
      <c r="S55" s="282"/>
      <c r="T55" s="282"/>
      <c r="U55" s="282"/>
      <c r="V55" s="282"/>
      <c r="W55" s="282"/>
      <c r="X55" s="282"/>
      <c r="Y55" s="282"/>
      <c r="Z55" s="282"/>
    </row>
    <row r="56" ht="12.75" customHeight="1">
      <c r="A56" s="282"/>
      <c r="B56" s="282"/>
      <c r="C56" s="282"/>
      <c r="D56" s="282"/>
      <c r="E56" s="282"/>
      <c r="F56" s="282"/>
      <c r="G56" s="282"/>
      <c r="H56" s="282"/>
      <c r="I56" s="282"/>
      <c r="J56" s="282"/>
      <c r="K56" s="282"/>
      <c r="L56" s="282"/>
      <c r="M56" s="282"/>
      <c r="N56" s="282"/>
      <c r="O56" s="282"/>
      <c r="P56" s="282"/>
      <c r="Q56" s="282"/>
      <c r="R56" s="282"/>
      <c r="S56" s="282"/>
      <c r="T56" s="282"/>
      <c r="U56" s="282"/>
      <c r="V56" s="282"/>
      <c r="W56" s="282"/>
      <c r="X56" s="282"/>
      <c r="Y56" s="282"/>
      <c r="Z56" s="282"/>
    </row>
    <row r="57" ht="12.75" customHeight="1">
      <c r="A57" s="282"/>
      <c r="B57" s="282"/>
      <c r="C57" s="282"/>
      <c r="D57" s="282"/>
      <c r="E57" s="282"/>
      <c r="F57" s="282"/>
      <c r="G57" s="282"/>
      <c r="H57" s="282"/>
      <c r="I57" s="282"/>
      <c r="J57" s="282"/>
      <c r="K57" s="282"/>
      <c r="L57" s="282"/>
      <c r="M57" s="282"/>
      <c r="N57" s="282"/>
      <c r="O57" s="282"/>
      <c r="P57" s="282"/>
      <c r="Q57" s="282"/>
      <c r="R57" s="282"/>
      <c r="S57" s="282"/>
      <c r="T57" s="282"/>
      <c r="U57" s="282"/>
      <c r="V57" s="282"/>
      <c r="W57" s="282"/>
      <c r="X57" s="282"/>
      <c r="Y57" s="282"/>
      <c r="Z57" s="282"/>
    </row>
    <row r="58" ht="12.75" customHeight="1">
      <c r="A58" s="282"/>
      <c r="B58" s="282"/>
      <c r="C58" s="282"/>
      <c r="D58" s="282"/>
      <c r="E58" s="282"/>
      <c r="F58" s="282"/>
      <c r="G58" s="282"/>
      <c r="H58" s="282"/>
      <c r="I58" s="282"/>
      <c r="J58" s="282"/>
      <c r="K58" s="282"/>
      <c r="L58" s="282"/>
      <c r="M58" s="282"/>
      <c r="N58" s="282"/>
      <c r="O58" s="282"/>
      <c r="P58" s="282"/>
      <c r="Q58" s="282"/>
      <c r="R58" s="282"/>
      <c r="S58" s="282"/>
      <c r="T58" s="282"/>
      <c r="U58" s="282"/>
      <c r="V58" s="282"/>
      <c r="W58" s="282"/>
      <c r="X58" s="282"/>
      <c r="Y58" s="282"/>
      <c r="Z58" s="282"/>
    </row>
    <row r="59" ht="12.75" customHeight="1">
      <c r="A59" s="282"/>
      <c r="B59" s="282"/>
      <c r="C59" s="282"/>
      <c r="D59" s="282"/>
      <c r="E59" s="282"/>
      <c r="F59" s="282"/>
      <c r="G59" s="282"/>
      <c r="H59" s="282"/>
      <c r="I59" s="282"/>
      <c r="J59" s="282"/>
      <c r="K59" s="282"/>
      <c r="L59" s="282"/>
      <c r="M59" s="282"/>
      <c r="N59" s="282"/>
      <c r="O59" s="282"/>
      <c r="P59" s="282"/>
      <c r="Q59" s="282"/>
      <c r="R59" s="282"/>
      <c r="S59" s="282"/>
      <c r="T59" s="282"/>
      <c r="U59" s="282"/>
      <c r="V59" s="282"/>
      <c r="W59" s="282"/>
      <c r="X59" s="282"/>
      <c r="Y59" s="282"/>
      <c r="Z59" s="282"/>
    </row>
    <row r="60" ht="12.75" customHeight="1">
      <c r="A60" s="282"/>
      <c r="B60" s="282"/>
      <c r="C60" s="282"/>
      <c r="D60" s="282"/>
      <c r="E60" s="282"/>
      <c r="F60" s="282"/>
      <c r="G60" s="282"/>
      <c r="H60" s="282"/>
      <c r="I60" s="282"/>
      <c r="J60" s="282"/>
      <c r="K60" s="282"/>
      <c r="L60" s="282"/>
      <c r="M60" s="282"/>
      <c r="N60" s="282"/>
      <c r="O60" s="282"/>
      <c r="P60" s="282"/>
      <c r="Q60" s="282"/>
      <c r="R60" s="282"/>
      <c r="S60" s="282"/>
      <c r="T60" s="282"/>
      <c r="U60" s="282"/>
      <c r="V60" s="282"/>
      <c r="W60" s="282"/>
      <c r="X60" s="282"/>
      <c r="Y60" s="282"/>
      <c r="Z60" s="282"/>
    </row>
    <row r="61" ht="12.75" customHeight="1">
      <c r="A61" s="282"/>
      <c r="B61" s="282"/>
      <c r="C61" s="282"/>
      <c r="D61" s="282"/>
      <c r="E61" s="282"/>
      <c r="F61" s="282"/>
      <c r="G61" s="282"/>
      <c r="H61" s="282"/>
      <c r="I61" s="282"/>
      <c r="J61" s="282"/>
      <c r="K61" s="282"/>
      <c r="L61" s="282"/>
      <c r="M61" s="282"/>
      <c r="N61" s="282"/>
      <c r="O61" s="282"/>
      <c r="P61" s="282"/>
      <c r="Q61" s="282"/>
      <c r="R61" s="282"/>
      <c r="S61" s="282"/>
      <c r="T61" s="282"/>
      <c r="U61" s="282"/>
      <c r="V61" s="282"/>
      <c r="W61" s="282"/>
      <c r="X61" s="282"/>
      <c r="Y61" s="282"/>
      <c r="Z61" s="282"/>
    </row>
    <row r="62" ht="12.75" customHeight="1">
      <c r="A62" s="282"/>
      <c r="B62" s="282"/>
      <c r="C62" s="282"/>
      <c r="D62" s="282"/>
      <c r="E62" s="282"/>
      <c r="F62" s="282"/>
      <c r="G62" s="282"/>
      <c r="H62" s="282"/>
      <c r="I62" s="282"/>
      <c r="J62" s="282"/>
      <c r="K62" s="282"/>
      <c r="L62" s="282"/>
      <c r="M62" s="282"/>
      <c r="N62" s="282"/>
      <c r="O62" s="282"/>
      <c r="P62" s="282"/>
      <c r="Q62" s="282"/>
      <c r="R62" s="282"/>
      <c r="S62" s="282"/>
      <c r="T62" s="282"/>
      <c r="U62" s="282"/>
      <c r="V62" s="282"/>
      <c r="W62" s="282"/>
      <c r="X62" s="282"/>
      <c r="Y62" s="282"/>
      <c r="Z62" s="282"/>
    </row>
    <row r="63" ht="12.75" customHeight="1">
      <c r="A63" s="282"/>
      <c r="B63" s="282"/>
      <c r="C63" s="282"/>
      <c r="D63" s="282"/>
      <c r="E63" s="282"/>
      <c r="F63" s="282"/>
      <c r="G63" s="282"/>
      <c r="H63" s="282"/>
      <c r="I63" s="282"/>
      <c r="J63" s="282"/>
      <c r="K63" s="282"/>
      <c r="L63" s="282"/>
      <c r="M63" s="282"/>
      <c r="N63" s="282"/>
      <c r="O63" s="282"/>
      <c r="P63" s="282"/>
      <c r="Q63" s="282"/>
      <c r="R63" s="282"/>
      <c r="S63" s="282"/>
      <c r="T63" s="282"/>
      <c r="U63" s="282"/>
      <c r="V63" s="282"/>
      <c r="W63" s="282"/>
      <c r="X63" s="282"/>
      <c r="Y63" s="282"/>
      <c r="Z63" s="282"/>
    </row>
    <row r="64" ht="12.75" customHeight="1">
      <c r="A64" s="282"/>
      <c r="B64" s="282"/>
      <c r="C64" s="282"/>
      <c r="D64" s="282"/>
      <c r="E64" s="282"/>
      <c r="F64" s="282"/>
      <c r="G64" s="282"/>
      <c r="H64" s="282"/>
      <c r="I64" s="282"/>
      <c r="J64" s="282"/>
      <c r="K64" s="282"/>
      <c r="L64" s="282"/>
      <c r="M64" s="282"/>
      <c r="N64" s="282"/>
      <c r="O64" s="282"/>
      <c r="P64" s="282"/>
      <c r="Q64" s="282"/>
      <c r="R64" s="282"/>
      <c r="S64" s="282"/>
      <c r="T64" s="282"/>
      <c r="U64" s="282"/>
      <c r="V64" s="282"/>
      <c r="W64" s="282"/>
      <c r="X64" s="282"/>
      <c r="Y64" s="282"/>
      <c r="Z64" s="282"/>
    </row>
    <row r="65" ht="12.75" customHeight="1">
      <c r="A65" s="282"/>
      <c r="B65" s="282"/>
      <c r="C65" s="282"/>
      <c r="D65" s="282"/>
      <c r="E65" s="282"/>
      <c r="F65" s="282"/>
      <c r="G65" s="282"/>
      <c r="H65" s="282"/>
      <c r="I65" s="282"/>
      <c r="J65" s="282"/>
      <c r="K65" s="282"/>
      <c r="L65" s="282"/>
      <c r="M65" s="282"/>
      <c r="N65" s="282"/>
      <c r="O65" s="282"/>
      <c r="P65" s="282"/>
      <c r="Q65" s="282"/>
      <c r="R65" s="282"/>
      <c r="S65" s="282"/>
      <c r="T65" s="282"/>
      <c r="U65" s="282"/>
      <c r="V65" s="282"/>
      <c r="W65" s="282"/>
      <c r="X65" s="282"/>
      <c r="Y65" s="282"/>
      <c r="Z65" s="282"/>
    </row>
    <row r="66" ht="12.75" customHeight="1">
      <c r="A66" s="282"/>
      <c r="B66" s="282"/>
      <c r="C66" s="282"/>
      <c r="D66" s="282"/>
      <c r="E66" s="282"/>
      <c r="F66" s="282"/>
      <c r="G66" s="282"/>
      <c r="H66" s="282"/>
      <c r="I66" s="282"/>
      <c r="J66" s="282"/>
      <c r="K66" s="282"/>
      <c r="L66" s="282"/>
      <c r="M66" s="282"/>
      <c r="N66" s="282"/>
      <c r="O66" s="282"/>
      <c r="P66" s="282"/>
      <c r="Q66" s="282"/>
      <c r="R66" s="282"/>
      <c r="S66" s="282"/>
      <c r="T66" s="282"/>
      <c r="U66" s="282"/>
      <c r="V66" s="282"/>
      <c r="W66" s="282"/>
      <c r="X66" s="282"/>
      <c r="Y66" s="282"/>
      <c r="Z66" s="282"/>
    </row>
    <row r="67" ht="12.75" customHeight="1">
      <c r="A67" s="282"/>
      <c r="B67" s="282"/>
      <c r="C67" s="282"/>
      <c r="D67" s="282"/>
      <c r="E67" s="282"/>
      <c r="F67" s="282"/>
      <c r="G67" s="282"/>
      <c r="H67" s="282"/>
      <c r="I67" s="282"/>
      <c r="J67" s="282"/>
      <c r="K67" s="282"/>
      <c r="L67" s="282"/>
      <c r="M67" s="282"/>
      <c r="N67" s="282"/>
      <c r="O67" s="282"/>
      <c r="P67" s="282"/>
      <c r="Q67" s="282"/>
      <c r="R67" s="282"/>
      <c r="S67" s="282"/>
      <c r="T67" s="282"/>
      <c r="U67" s="282"/>
      <c r="V67" s="282"/>
      <c r="W67" s="282"/>
      <c r="X67" s="282"/>
      <c r="Y67" s="282"/>
      <c r="Z67" s="282"/>
    </row>
    <row r="68" ht="12.75" customHeight="1">
      <c r="A68" s="282"/>
      <c r="B68" s="282"/>
      <c r="C68" s="282"/>
      <c r="D68" s="282"/>
      <c r="E68" s="282"/>
      <c r="F68" s="282"/>
      <c r="G68" s="282"/>
      <c r="H68" s="282"/>
      <c r="I68" s="282"/>
      <c r="J68" s="282"/>
      <c r="K68" s="282"/>
      <c r="L68" s="282"/>
      <c r="M68" s="282"/>
      <c r="N68" s="282"/>
      <c r="O68" s="282"/>
      <c r="P68" s="282"/>
      <c r="Q68" s="282"/>
      <c r="R68" s="282"/>
      <c r="S68" s="282"/>
      <c r="T68" s="282"/>
      <c r="U68" s="282"/>
      <c r="V68" s="282"/>
      <c r="W68" s="282"/>
      <c r="X68" s="282"/>
      <c r="Y68" s="282"/>
      <c r="Z68" s="282"/>
    </row>
    <row r="69" ht="12.75" customHeight="1">
      <c r="A69" s="282"/>
      <c r="B69" s="282"/>
      <c r="C69" s="282"/>
      <c r="D69" s="282"/>
      <c r="E69" s="282"/>
      <c r="F69" s="282"/>
      <c r="G69" s="282"/>
      <c r="H69" s="282"/>
      <c r="I69" s="282"/>
      <c r="J69" s="282"/>
      <c r="K69" s="282"/>
      <c r="L69" s="282"/>
      <c r="M69" s="282"/>
      <c r="N69" s="282"/>
      <c r="O69" s="282"/>
      <c r="P69" s="282"/>
      <c r="Q69" s="282"/>
      <c r="R69" s="282"/>
      <c r="S69" s="282"/>
      <c r="T69" s="282"/>
      <c r="U69" s="282"/>
      <c r="V69" s="282"/>
      <c r="W69" s="282"/>
      <c r="X69" s="282"/>
      <c r="Y69" s="282"/>
      <c r="Z69" s="282"/>
    </row>
    <row r="70" ht="12.75" customHeight="1">
      <c r="A70" s="282"/>
      <c r="B70" s="282"/>
      <c r="C70" s="282"/>
      <c r="D70" s="282"/>
      <c r="E70" s="282"/>
      <c r="F70" s="282"/>
      <c r="G70" s="282"/>
      <c r="H70" s="282"/>
      <c r="I70" s="282"/>
      <c r="J70" s="282"/>
      <c r="K70" s="282"/>
      <c r="L70" s="282"/>
      <c r="M70" s="282"/>
      <c r="N70" s="282"/>
      <c r="O70" s="282"/>
      <c r="P70" s="282"/>
      <c r="Q70" s="282"/>
      <c r="R70" s="282"/>
      <c r="S70" s="282"/>
      <c r="T70" s="282"/>
      <c r="U70" s="282"/>
      <c r="V70" s="282"/>
      <c r="W70" s="282"/>
      <c r="X70" s="282"/>
      <c r="Y70" s="282"/>
      <c r="Z70" s="282"/>
    </row>
    <row r="71" ht="12.75" customHeight="1">
      <c r="A71" s="282"/>
      <c r="B71" s="282"/>
      <c r="C71" s="282"/>
      <c r="D71" s="282"/>
      <c r="E71" s="282"/>
      <c r="F71" s="282"/>
      <c r="G71" s="282"/>
      <c r="H71" s="282"/>
      <c r="I71" s="282"/>
      <c r="J71" s="282"/>
      <c r="K71" s="282"/>
      <c r="L71" s="282"/>
      <c r="M71" s="282"/>
      <c r="N71" s="282"/>
      <c r="O71" s="282"/>
      <c r="P71" s="282"/>
      <c r="Q71" s="282"/>
      <c r="R71" s="282"/>
      <c r="S71" s="282"/>
      <c r="T71" s="282"/>
      <c r="U71" s="282"/>
      <c r="V71" s="282"/>
      <c r="W71" s="282"/>
      <c r="X71" s="282"/>
      <c r="Y71" s="282"/>
      <c r="Z71" s="282"/>
    </row>
    <row r="72" ht="12.75" customHeight="1">
      <c r="A72" s="282"/>
      <c r="B72" s="282"/>
      <c r="C72" s="282"/>
      <c r="D72" s="282"/>
      <c r="E72" s="282"/>
      <c r="F72" s="282"/>
      <c r="G72" s="282"/>
      <c r="H72" s="282"/>
      <c r="I72" s="282"/>
      <c r="J72" s="282"/>
      <c r="K72" s="282"/>
      <c r="L72" s="282"/>
      <c r="M72" s="282"/>
      <c r="N72" s="282"/>
      <c r="O72" s="282"/>
      <c r="P72" s="282"/>
      <c r="Q72" s="282"/>
      <c r="R72" s="282"/>
      <c r="S72" s="282"/>
      <c r="T72" s="282"/>
      <c r="U72" s="282"/>
      <c r="V72" s="282"/>
      <c r="W72" s="282"/>
      <c r="X72" s="282"/>
      <c r="Y72" s="282"/>
      <c r="Z72" s="282"/>
    </row>
    <row r="73" ht="12.75" customHeight="1">
      <c r="A73" s="282"/>
      <c r="B73" s="282"/>
      <c r="C73" s="282"/>
      <c r="D73" s="282"/>
      <c r="E73" s="282"/>
      <c r="F73" s="282"/>
      <c r="G73" s="282"/>
      <c r="H73" s="282"/>
      <c r="I73" s="282"/>
      <c r="J73" s="282"/>
      <c r="K73" s="282"/>
      <c r="L73" s="282"/>
      <c r="M73" s="282"/>
      <c r="N73" s="282"/>
      <c r="O73" s="282"/>
      <c r="P73" s="282"/>
      <c r="Q73" s="282"/>
      <c r="R73" s="282"/>
      <c r="S73" s="282"/>
      <c r="T73" s="282"/>
      <c r="U73" s="282"/>
      <c r="V73" s="282"/>
      <c r="W73" s="282"/>
      <c r="X73" s="282"/>
      <c r="Y73" s="282"/>
      <c r="Z73" s="282"/>
    </row>
    <row r="74" ht="12.75" customHeight="1">
      <c r="A74" s="282"/>
      <c r="B74" s="282"/>
      <c r="C74" s="282"/>
      <c r="D74" s="282"/>
      <c r="E74" s="282"/>
      <c r="F74" s="282"/>
      <c r="G74" s="282"/>
      <c r="H74" s="282"/>
      <c r="I74" s="282"/>
      <c r="J74" s="282"/>
      <c r="K74" s="282"/>
      <c r="L74" s="282"/>
      <c r="M74" s="282"/>
      <c r="N74" s="282"/>
      <c r="O74" s="282"/>
      <c r="P74" s="282"/>
      <c r="Q74" s="282"/>
      <c r="R74" s="282"/>
      <c r="S74" s="282"/>
      <c r="T74" s="282"/>
      <c r="U74" s="282"/>
      <c r="V74" s="282"/>
      <c r="W74" s="282"/>
      <c r="X74" s="282"/>
      <c r="Y74" s="282"/>
      <c r="Z74" s="282"/>
    </row>
    <row r="75" ht="12.75" customHeight="1">
      <c r="A75" s="282"/>
      <c r="B75" s="282"/>
      <c r="C75" s="282"/>
      <c r="D75" s="282"/>
      <c r="E75" s="282"/>
      <c r="F75" s="282"/>
      <c r="G75" s="282"/>
      <c r="H75" s="282"/>
      <c r="I75" s="282"/>
      <c r="J75" s="282"/>
      <c r="K75" s="282"/>
      <c r="L75" s="282"/>
      <c r="M75" s="282"/>
      <c r="N75" s="282"/>
      <c r="O75" s="282"/>
      <c r="P75" s="282"/>
      <c r="Q75" s="282"/>
      <c r="R75" s="282"/>
      <c r="S75" s="282"/>
      <c r="T75" s="282"/>
      <c r="U75" s="282"/>
      <c r="V75" s="282"/>
      <c r="W75" s="282"/>
      <c r="X75" s="282"/>
      <c r="Y75" s="282"/>
      <c r="Z75" s="282"/>
    </row>
    <row r="76" ht="12.75" customHeight="1">
      <c r="A76" s="282"/>
      <c r="B76" s="282"/>
      <c r="C76" s="282"/>
      <c r="D76" s="282"/>
      <c r="E76" s="282"/>
      <c r="F76" s="282"/>
      <c r="G76" s="282"/>
      <c r="H76" s="282"/>
      <c r="I76" s="282"/>
      <c r="J76" s="282"/>
      <c r="K76" s="282"/>
      <c r="L76" s="282"/>
      <c r="M76" s="282"/>
      <c r="N76" s="282"/>
      <c r="O76" s="282"/>
      <c r="P76" s="282"/>
      <c r="Q76" s="282"/>
      <c r="R76" s="282"/>
      <c r="S76" s="282"/>
      <c r="T76" s="282"/>
      <c r="U76" s="282"/>
      <c r="V76" s="282"/>
      <c r="W76" s="282"/>
      <c r="X76" s="282"/>
      <c r="Y76" s="282"/>
      <c r="Z76" s="282"/>
    </row>
    <row r="77" ht="12.75" customHeight="1">
      <c r="A77" s="282"/>
      <c r="B77" s="282"/>
      <c r="C77" s="282"/>
      <c r="D77" s="282"/>
      <c r="E77" s="282"/>
      <c r="F77" s="282"/>
      <c r="G77" s="282"/>
      <c r="H77" s="282"/>
      <c r="I77" s="282"/>
      <c r="J77" s="282"/>
      <c r="K77" s="282"/>
      <c r="L77" s="282"/>
      <c r="M77" s="282"/>
      <c r="N77" s="282"/>
      <c r="O77" s="282"/>
      <c r="P77" s="282"/>
      <c r="Q77" s="282"/>
      <c r="R77" s="282"/>
      <c r="S77" s="282"/>
      <c r="T77" s="282"/>
      <c r="U77" s="282"/>
      <c r="V77" s="282"/>
      <c r="W77" s="282"/>
      <c r="X77" s="282"/>
      <c r="Y77" s="282"/>
      <c r="Z77" s="282"/>
    </row>
    <row r="78" ht="12.75" customHeight="1">
      <c r="A78" s="282"/>
      <c r="B78" s="282"/>
      <c r="C78" s="282"/>
      <c r="D78" s="282"/>
      <c r="E78" s="282"/>
      <c r="F78" s="282"/>
      <c r="G78" s="282"/>
      <c r="H78" s="282"/>
      <c r="I78" s="282"/>
      <c r="J78" s="282"/>
      <c r="K78" s="282"/>
      <c r="L78" s="282"/>
      <c r="M78" s="282"/>
      <c r="N78" s="282"/>
      <c r="O78" s="282"/>
      <c r="P78" s="282"/>
      <c r="Q78" s="282"/>
      <c r="R78" s="282"/>
      <c r="S78" s="282"/>
      <c r="T78" s="282"/>
      <c r="U78" s="282"/>
      <c r="V78" s="282"/>
      <c r="W78" s="282"/>
      <c r="X78" s="282"/>
      <c r="Y78" s="282"/>
      <c r="Z78" s="282"/>
    </row>
    <row r="79" ht="12.75" customHeight="1">
      <c r="A79" s="282"/>
      <c r="B79" s="282"/>
      <c r="C79" s="282"/>
      <c r="D79" s="282"/>
      <c r="E79" s="282"/>
      <c r="F79" s="282"/>
      <c r="G79" s="282"/>
      <c r="H79" s="282"/>
      <c r="I79" s="282"/>
      <c r="J79" s="282"/>
      <c r="K79" s="282"/>
      <c r="L79" s="282"/>
      <c r="M79" s="282"/>
      <c r="N79" s="282"/>
      <c r="O79" s="282"/>
      <c r="P79" s="282"/>
      <c r="Q79" s="282"/>
      <c r="R79" s="282"/>
      <c r="S79" s="282"/>
      <c r="T79" s="282"/>
      <c r="U79" s="282"/>
      <c r="V79" s="282"/>
      <c r="W79" s="282"/>
      <c r="X79" s="282"/>
      <c r="Y79" s="282"/>
      <c r="Z79" s="282"/>
    </row>
    <row r="80" ht="12.75" customHeight="1">
      <c r="A80" s="282"/>
      <c r="B80" s="282"/>
      <c r="C80" s="282"/>
      <c r="D80" s="282"/>
      <c r="E80" s="282"/>
      <c r="F80" s="282"/>
      <c r="G80" s="282"/>
      <c r="H80" s="282"/>
      <c r="I80" s="282"/>
      <c r="J80" s="282"/>
      <c r="K80" s="282"/>
      <c r="L80" s="282"/>
      <c r="M80" s="282"/>
      <c r="N80" s="282"/>
      <c r="O80" s="282"/>
      <c r="P80" s="282"/>
      <c r="Q80" s="282"/>
      <c r="R80" s="282"/>
      <c r="S80" s="282"/>
      <c r="T80" s="282"/>
      <c r="U80" s="282"/>
      <c r="V80" s="282"/>
      <c r="W80" s="282"/>
      <c r="X80" s="282"/>
      <c r="Y80" s="282"/>
      <c r="Z80" s="282"/>
    </row>
    <row r="81" ht="12.75" customHeight="1">
      <c r="A81" s="282"/>
      <c r="B81" s="282"/>
      <c r="C81" s="282"/>
      <c r="D81" s="282"/>
      <c r="E81" s="282"/>
      <c r="F81" s="282"/>
      <c r="G81" s="282"/>
      <c r="H81" s="282"/>
      <c r="I81" s="282"/>
      <c r="J81" s="282"/>
      <c r="K81" s="282"/>
      <c r="L81" s="282"/>
      <c r="M81" s="282"/>
      <c r="N81" s="282"/>
      <c r="O81" s="282"/>
      <c r="P81" s="282"/>
      <c r="Q81" s="282"/>
      <c r="R81" s="282"/>
      <c r="S81" s="282"/>
      <c r="T81" s="282"/>
      <c r="U81" s="282"/>
      <c r="V81" s="282"/>
      <c r="W81" s="282"/>
      <c r="X81" s="282"/>
      <c r="Y81" s="282"/>
      <c r="Z81" s="282"/>
    </row>
    <row r="82" ht="12.75" customHeight="1">
      <c r="A82" s="282"/>
      <c r="B82" s="282"/>
      <c r="C82" s="282"/>
      <c r="D82" s="282"/>
      <c r="E82" s="282"/>
      <c r="F82" s="282"/>
      <c r="G82" s="282"/>
      <c r="H82" s="282"/>
      <c r="I82" s="282"/>
      <c r="J82" s="282"/>
      <c r="K82" s="282"/>
      <c r="L82" s="282"/>
      <c r="M82" s="282"/>
      <c r="N82" s="282"/>
      <c r="O82" s="282"/>
      <c r="P82" s="282"/>
      <c r="Q82" s="282"/>
      <c r="R82" s="282"/>
      <c r="S82" s="282"/>
      <c r="T82" s="282"/>
      <c r="U82" s="282"/>
      <c r="V82" s="282"/>
      <c r="W82" s="282"/>
      <c r="X82" s="282"/>
      <c r="Y82" s="282"/>
      <c r="Z82" s="282"/>
    </row>
    <row r="83" ht="12.75" customHeight="1">
      <c r="A83" s="282"/>
      <c r="B83" s="282"/>
      <c r="C83" s="282"/>
      <c r="D83" s="282"/>
      <c r="E83" s="282"/>
      <c r="F83" s="282"/>
      <c r="G83" s="282"/>
      <c r="H83" s="282"/>
      <c r="I83" s="282"/>
      <c r="J83" s="282"/>
      <c r="K83" s="282"/>
      <c r="L83" s="282"/>
      <c r="M83" s="282"/>
      <c r="N83" s="282"/>
      <c r="O83" s="282"/>
      <c r="P83" s="282"/>
      <c r="Q83" s="282"/>
      <c r="R83" s="282"/>
      <c r="S83" s="282"/>
      <c r="T83" s="282"/>
      <c r="U83" s="282"/>
      <c r="V83" s="282"/>
      <c r="W83" s="282"/>
      <c r="X83" s="282"/>
      <c r="Y83" s="282"/>
      <c r="Z83" s="282"/>
    </row>
    <row r="84" ht="12.75" customHeight="1">
      <c r="A84" s="282"/>
      <c r="B84" s="282"/>
      <c r="C84" s="282"/>
      <c r="D84" s="282"/>
      <c r="E84" s="282"/>
      <c r="F84" s="282"/>
      <c r="G84" s="282"/>
      <c r="H84" s="282"/>
      <c r="I84" s="282"/>
      <c r="J84" s="282"/>
      <c r="K84" s="282"/>
      <c r="L84" s="282"/>
      <c r="M84" s="282"/>
      <c r="N84" s="282"/>
      <c r="O84" s="282"/>
      <c r="P84" s="282"/>
      <c r="Q84" s="282"/>
      <c r="R84" s="282"/>
      <c r="S84" s="282"/>
      <c r="T84" s="282"/>
      <c r="U84" s="282"/>
      <c r="V84" s="282"/>
      <c r="W84" s="282"/>
      <c r="X84" s="282"/>
      <c r="Y84" s="282"/>
      <c r="Z84" s="282"/>
    </row>
    <row r="85" ht="12.75" customHeight="1">
      <c r="A85" s="282"/>
      <c r="B85" s="282"/>
      <c r="C85" s="282"/>
      <c r="D85" s="282"/>
      <c r="E85" s="282"/>
      <c r="F85" s="282"/>
      <c r="G85" s="282"/>
      <c r="H85" s="282"/>
      <c r="I85" s="282"/>
      <c r="J85" s="282"/>
      <c r="K85" s="282"/>
      <c r="L85" s="282"/>
      <c r="M85" s="282"/>
      <c r="N85" s="282"/>
      <c r="O85" s="282"/>
      <c r="P85" s="282"/>
      <c r="Q85" s="282"/>
      <c r="R85" s="282"/>
      <c r="S85" s="282"/>
      <c r="T85" s="282"/>
      <c r="U85" s="282"/>
      <c r="V85" s="282"/>
      <c r="W85" s="282"/>
      <c r="X85" s="282"/>
      <c r="Y85" s="282"/>
      <c r="Z85" s="282"/>
    </row>
    <row r="86" ht="12.75" customHeight="1">
      <c r="A86" s="282"/>
      <c r="B86" s="282"/>
      <c r="C86" s="282"/>
      <c r="D86" s="282"/>
      <c r="E86" s="282"/>
      <c r="F86" s="282"/>
      <c r="G86" s="282"/>
      <c r="H86" s="282"/>
      <c r="I86" s="282"/>
      <c r="J86" s="282"/>
      <c r="K86" s="282"/>
      <c r="L86" s="282"/>
      <c r="M86" s="282"/>
      <c r="N86" s="282"/>
      <c r="O86" s="282"/>
      <c r="P86" s="282"/>
      <c r="Q86" s="282"/>
      <c r="R86" s="282"/>
      <c r="S86" s="282"/>
      <c r="T86" s="282"/>
      <c r="U86" s="282"/>
      <c r="V86" s="282"/>
      <c r="W86" s="282"/>
      <c r="X86" s="282"/>
      <c r="Y86" s="282"/>
      <c r="Z86" s="282"/>
    </row>
    <row r="87" ht="12.75" customHeight="1">
      <c r="A87" s="282"/>
      <c r="B87" s="282"/>
      <c r="C87" s="282"/>
      <c r="D87" s="282"/>
      <c r="E87" s="282"/>
      <c r="F87" s="282"/>
      <c r="G87" s="282"/>
      <c r="H87" s="282"/>
      <c r="I87" s="282"/>
      <c r="J87" s="282"/>
      <c r="K87" s="282"/>
      <c r="L87" s="282"/>
      <c r="M87" s="282"/>
      <c r="N87" s="282"/>
      <c r="O87" s="282"/>
      <c r="P87" s="282"/>
      <c r="Q87" s="282"/>
      <c r="R87" s="282"/>
      <c r="S87" s="282"/>
      <c r="T87" s="282"/>
      <c r="U87" s="282"/>
      <c r="V87" s="282"/>
      <c r="W87" s="282"/>
      <c r="X87" s="282"/>
      <c r="Y87" s="282"/>
      <c r="Z87" s="282"/>
    </row>
    <row r="88" ht="12.75" customHeight="1">
      <c r="A88" s="282"/>
      <c r="B88" s="282"/>
      <c r="C88" s="282"/>
      <c r="D88" s="282"/>
      <c r="E88" s="282"/>
      <c r="F88" s="282"/>
      <c r="G88" s="282"/>
      <c r="H88" s="282"/>
      <c r="I88" s="282"/>
      <c r="J88" s="282"/>
      <c r="K88" s="282"/>
      <c r="L88" s="282"/>
      <c r="M88" s="282"/>
      <c r="N88" s="282"/>
      <c r="O88" s="282"/>
      <c r="P88" s="282"/>
      <c r="Q88" s="282"/>
      <c r="R88" s="282"/>
      <c r="S88" s="282"/>
      <c r="T88" s="282"/>
      <c r="U88" s="282"/>
      <c r="V88" s="282"/>
      <c r="W88" s="282"/>
      <c r="X88" s="282"/>
      <c r="Y88" s="282"/>
      <c r="Z88" s="282"/>
    </row>
    <row r="89" ht="12.75" customHeight="1">
      <c r="A89" s="282"/>
      <c r="B89" s="282"/>
      <c r="C89" s="282"/>
      <c r="D89" s="282"/>
      <c r="E89" s="282"/>
      <c r="F89" s="282"/>
      <c r="G89" s="282"/>
      <c r="H89" s="282"/>
      <c r="I89" s="282"/>
      <c r="J89" s="282"/>
      <c r="K89" s="282"/>
      <c r="L89" s="282"/>
      <c r="M89" s="282"/>
      <c r="N89" s="282"/>
      <c r="O89" s="282"/>
      <c r="P89" s="282"/>
      <c r="Q89" s="282"/>
      <c r="R89" s="282"/>
      <c r="S89" s="282"/>
      <c r="T89" s="282"/>
      <c r="U89" s="282"/>
      <c r="V89" s="282"/>
      <c r="W89" s="282"/>
      <c r="X89" s="282"/>
      <c r="Y89" s="282"/>
      <c r="Z89" s="282"/>
    </row>
    <row r="90" ht="12.75" customHeight="1">
      <c r="A90" s="282"/>
      <c r="B90" s="282"/>
      <c r="C90" s="282"/>
      <c r="D90" s="282"/>
      <c r="E90" s="282"/>
      <c r="F90" s="282"/>
      <c r="G90" s="282"/>
      <c r="H90" s="282"/>
      <c r="I90" s="282"/>
      <c r="J90" s="282"/>
      <c r="K90" s="282"/>
      <c r="L90" s="282"/>
      <c r="M90" s="282"/>
      <c r="N90" s="282"/>
      <c r="O90" s="282"/>
      <c r="P90" s="282"/>
      <c r="Q90" s="282"/>
      <c r="R90" s="282"/>
      <c r="S90" s="282"/>
      <c r="T90" s="282"/>
      <c r="U90" s="282"/>
      <c r="V90" s="282"/>
      <c r="W90" s="282"/>
      <c r="X90" s="282"/>
      <c r="Y90" s="282"/>
      <c r="Z90" s="282"/>
    </row>
    <row r="91" ht="12.75" customHeight="1">
      <c r="A91" s="282"/>
      <c r="B91" s="282"/>
      <c r="C91" s="282"/>
      <c r="D91" s="282"/>
      <c r="E91" s="282"/>
      <c r="F91" s="282"/>
      <c r="G91" s="282"/>
      <c r="H91" s="282"/>
      <c r="I91" s="282"/>
      <c r="J91" s="282"/>
      <c r="K91" s="282"/>
      <c r="L91" s="282"/>
      <c r="M91" s="282"/>
      <c r="N91" s="282"/>
      <c r="O91" s="282"/>
      <c r="P91" s="282"/>
      <c r="Q91" s="282"/>
      <c r="R91" s="282"/>
      <c r="S91" s="282"/>
      <c r="T91" s="282"/>
      <c r="U91" s="282"/>
      <c r="V91" s="282"/>
      <c r="W91" s="282"/>
      <c r="X91" s="282"/>
      <c r="Y91" s="282"/>
      <c r="Z91" s="282"/>
    </row>
    <row r="92" ht="12.75" customHeight="1">
      <c r="A92" s="282"/>
      <c r="B92" s="282"/>
      <c r="C92" s="282"/>
      <c r="D92" s="282"/>
      <c r="E92" s="282"/>
      <c r="F92" s="282"/>
      <c r="G92" s="282"/>
      <c r="H92" s="282"/>
      <c r="I92" s="282"/>
      <c r="J92" s="282"/>
      <c r="K92" s="282"/>
      <c r="L92" s="282"/>
      <c r="M92" s="282"/>
      <c r="N92" s="282"/>
      <c r="O92" s="282"/>
      <c r="P92" s="282"/>
      <c r="Q92" s="282"/>
      <c r="R92" s="282"/>
      <c r="S92" s="282"/>
      <c r="T92" s="282"/>
      <c r="U92" s="282"/>
      <c r="V92" s="282"/>
      <c r="W92" s="282"/>
      <c r="X92" s="282"/>
      <c r="Y92" s="282"/>
      <c r="Z92" s="282"/>
    </row>
    <row r="93" ht="12.75" customHeight="1">
      <c r="A93" s="282"/>
      <c r="B93" s="282"/>
      <c r="C93" s="282"/>
      <c r="D93" s="282"/>
      <c r="E93" s="282"/>
      <c r="F93" s="282"/>
      <c r="G93" s="282"/>
      <c r="H93" s="282"/>
      <c r="I93" s="282"/>
      <c r="J93" s="282"/>
      <c r="K93" s="282"/>
      <c r="L93" s="282"/>
      <c r="M93" s="282"/>
      <c r="N93" s="282"/>
      <c r="O93" s="282"/>
      <c r="P93" s="282"/>
      <c r="Q93" s="282"/>
      <c r="R93" s="282"/>
      <c r="S93" s="282"/>
      <c r="T93" s="282"/>
      <c r="U93" s="282"/>
      <c r="V93" s="282"/>
      <c r="W93" s="282"/>
      <c r="X93" s="282"/>
      <c r="Y93" s="282"/>
      <c r="Z93" s="282"/>
    </row>
    <row r="94" ht="12.75" customHeight="1">
      <c r="A94" s="282"/>
      <c r="B94" s="282"/>
      <c r="C94" s="282"/>
      <c r="D94" s="282"/>
      <c r="E94" s="282"/>
      <c r="F94" s="282"/>
      <c r="G94" s="282"/>
      <c r="H94" s="282"/>
      <c r="I94" s="282"/>
      <c r="J94" s="282"/>
      <c r="K94" s="282"/>
      <c r="L94" s="282"/>
      <c r="M94" s="282"/>
      <c r="N94" s="282"/>
      <c r="O94" s="282"/>
      <c r="P94" s="282"/>
      <c r="Q94" s="282"/>
      <c r="R94" s="282"/>
      <c r="S94" s="282"/>
      <c r="T94" s="282"/>
      <c r="U94" s="282"/>
      <c r="V94" s="282"/>
      <c r="W94" s="282"/>
      <c r="X94" s="282"/>
      <c r="Y94" s="282"/>
      <c r="Z94" s="282"/>
    </row>
    <row r="95" ht="12.75" customHeight="1">
      <c r="A95" s="282"/>
      <c r="B95" s="282"/>
      <c r="C95" s="282"/>
      <c r="D95" s="282"/>
      <c r="E95" s="282"/>
      <c r="F95" s="282"/>
      <c r="G95" s="282"/>
      <c r="H95" s="282"/>
      <c r="I95" s="282"/>
      <c r="J95" s="282"/>
      <c r="K95" s="282"/>
      <c r="L95" s="282"/>
      <c r="M95" s="282"/>
      <c r="N95" s="282"/>
      <c r="O95" s="282"/>
      <c r="P95" s="282"/>
      <c r="Q95" s="282"/>
      <c r="R95" s="282"/>
      <c r="S95" s="282"/>
      <c r="T95" s="282"/>
      <c r="U95" s="282"/>
      <c r="V95" s="282"/>
      <c r="W95" s="282"/>
      <c r="X95" s="282"/>
      <c r="Y95" s="282"/>
      <c r="Z95" s="282"/>
    </row>
    <row r="96" ht="12.75" customHeight="1">
      <c r="A96" s="282"/>
      <c r="B96" s="282"/>
      <c r="C96" s="282"/>
      <c r="D96" s="282"/>
      <c r="E96" s="282"/>
      <c r="F96" s="282"/>
      <c r="G96" s="282"/>
      <c r="H96" s="282"/>
      <c r="I96" s="282"/>
      <c r="J96" s="282"/>
      <c r="K96" s="282"/>
      <c r="L96" s="282"/>
      <c r="M96" s="282"/>
      <c r="N96" s="282"/>
      <c r="O96" s="282"/>
      <c r="P96" s="282"/>
      <c r="Q96" s="282"/>
      <c r="R96" s="282"/>
      <c r="S96" s="282"/>
      <c r="T96" s="282"/>
      <c r="U96" s="282"/>
      <c r="V96" s="282"/>
      <c r="W96" s="282"/>
      <c r="X96" s="282"/>
      <c r="Y96" s="282"/>
      <c r="Z96" s="282"/>
    </row>
    <row r="97" ht="12.75" customHeight="1">
      <c r="A97" s="282"/>
      <c r="B97" s="282"/>
      <c r="C97" s="282"/>
      <c r="D97" s="282"/>
      <c r="E97" s="282"/>
      <c r="F97" s="282"/>
      <c r="G97" s="282"/>
      <c r="H97" s="282"/>
      <c r="I97" s="282"/>
      <c r="J97" s="282"/>
      <c r="K97" s="282"/>
      <c r="L97" s="282"/>
      <c r="M97" s="282"/>
      <c r="N97" s="282"/>
      <c r="O97" s="282"/>
      <c r="P97" s="282"/>
      <c r="Q97" s="282"/>
      <c r="R97" s="282"/>
      <c r="S97" s="282"/>
      <c r="T97" s="282"/>
      <c r="U97" s="282"/>
      <c r="V97" s="282"/>
      <c r="W97" s="282"/>
      <c r="X97" s="282"/>
      <c r="Y97" s="282"/>
      <c r="Z97" s="282"/>
    </row>
    <row r="98" ht="12.75" customHeight="1">
      <c r="A98" s="282"/>
      <c r="B98" s="282"/>
      <c r="C98" s="282"/>
      <c r="D98" s="282"/>
      <c r="E98" s="282"/>
      <c r="F98" s="282"/>
      <c r="G98" s="282"/>
      <c r="H98" s="282"/>
      <c r="I98" s="282"/>
      <c r="J98" s="282"/>
      <c r="K98" s="282"/>
      <c r="L98" s="282"/>
      <c r="M98" s="282"/>
      <c r="N98" s="282"/>
      <c r="O98" s="282"/>
      <c r="P98" s="282"/>
      <c r="Q98" s="282"/>
      <c r="R98" s="282"/>
      <c r="S98" s="282"/>
      <c r="T98" s="282"/>
      <c r="U98" s="282"/>
      <c r="V98" s="282"/>
      <c r="W98" s="282"/>
      <c r="X98" s="282"/>
      <c r="Y98" s="282"/>
      <c r="Z98" s="282"/>
    </row>
    <row r="99" ht="12.75" customHeight="1">
      <c r="A99" s="282"/>
      <c r="B99" s="282"/>
      <c r="C99" s="282"/>
      <c r="D99" s="282"/>
      <c r="E99" s="282"/>
      <c r="F99" s="282"/>
      <c r="G99" s="282"/>
      <c r="H99" s="282"/>
      <c r="I99" s="282"/>
      <c r="J99" s="282"/>
      <c r="K99" s="282"/>
      <c r="L99" s="282"/>
      <c r="M99" s="282"/>
      <c r="N99" s="282"/>
      <c r="O99" s="282"/>
      <c r="P99" s="282"/>
      <c r="Q99" s="282"/>
      <c r="R99" s="282"/>
      <c r="S99" s="282"/>
      <c r="T99" s="282"/>
      <c r="U99" s="282"/>
      <c r="V99" s="282"/>
      <c r="W99" s="282"/>
      <c r="X99" s="282"/>
      <c r="Y99" s="282"/>
      <c r="Z99" s="282"/>
    </row>
    <row r="100" ht="12.75" customHeight="1">
      <c r="A100" s="282"/>
      <c r="B100" s="282"/>
      <c r="C100" s="282"/>
      <c r="D100" s="282"/>
      <c r="E100" s="282"/>
      <c r="F100" s="282"/>
      <c r="G100" s="282"/>
      <c r="H100" s="282"/>
      <c r="I100" s="282"/>
      <c r="J100" s="282"/>
      <c r="K100" s="282"/>
      <c r="L100" s="282"/>
      <c r="M100" s="282"/>
      <c r="N100" s="282"/>
      <c r="O100" s="282"/>
      <c r="P100" s="282"/>
      <c r="Q100" s="282"/>
      <c r="R100" s="282"/>
      <c r="S100" s="282"/>
      <c r="T100" s="282"/>
      <c r="U100" s="282"/>
      <c r="V100" s="282"/>
      <c r="W100" s="282"/>
      <c r="X100" s="282"/>
      <c r="Y100" s="282"/>
      <c r="Z100" s="282"/>
    </row>
    <row r="101" ht="12.75" customHeight="1">
      <c r="A101" s="282"/>
      <c r="B101" s="282"/>
      <c r="C101" s="282"/>
      <c r="D101" s="282"/>
      <c r="E101" s="282"/>
      <c r="F101" s="282"/>
      <c r="G101" s="282"/>
      <c r="H101" s="282"/>
      <c r="I101" s="282"/>
      <c r="J101" s="282"/>
      <c r="K101" s="282"/>
      <c r="L101" s="282"/>
      <c r="M101" s="282"/>
      <c r="N101" s="282"/>
      <c r="O101" s="282"/>
      <c r="P101" s="282"/>
      <c r="Q101" s="282"/>
      <c r="R101" s="282"/>
      <c r="S101" s="282"/>
      <c r="T101" s="282"/>
      <c r="U101" s="282"/>
      <c r="V101" s="282"/>
      <c r="W101" s="282"/>
      <c r="X101" s="282"/>
      <c r="Y101" s="282"/>
      <c r="Z101" s="282"/>
    </row>
    <row r="102" ht="12.75" customHeight="1">
      <c r="A102" s="282"/>
      <c r="B102" s="282"/>
      <c r="C102" s="282"/>
      <c r="D102" s="282"/>
      <c r="E102" s="282"/>
      <c r="F102" s="282"/>
      <c r="G102" s="282"/>
      <c r="H102" s="282"/>
      <c r="I102" s="282"/>
      <c r="J102" s="282"/>
      <c r="K102" s="282"/>
      <c r="L102" s="282"/>
      <c r="M102" s="282"/>
      <c r="N102" s="282"/>
      <c r="O102" s="282"/>
      <c r="P102" s="282"/>
      <c r="Q102" s="282"/>
      <c r="R102" s="282"/>
      <c r="S102" s="282"/>
      <c r="T102" s="282"/>
      <c r="U102" s="282"/>
      <c r="V102" s="282"/>
      <c r="W102" s="282"/>
      <c r="X102" s="282"/>
      <c r="Y102" s="282"/>
      <c r="Z102" s="282"/>
    </row>
    <row r="103" ht="12.75" customHeight="1">
      <c r="A103" s="282"/>
      <c r="B103" s="282"/>
      <c r="C103" s="282"/>
      <c r="D103" s="282"/>
      <c r="E103" s="282"/>
      <c r="F103" s="282"/>
      <c r="G103" s="282"/>
      <c r="H103" s="282"/>
      <c r="I103" s="282"/>
      <c r="J103" s="282"/>
      <c r="K103" s="282"/>
      <c r="L103" s="282"/>
      <c r="M103" s="282"/>
      <c r="N103" s="282"/>
      <c r="O103" s="282"/>
      <c r="P103" s="282"/>
      <c r="Q103" s="282"/>
      <c r="R103" s="282"/>
      <c r="S103" s="282"/>
      <c r="T103" s="282"/>
      <c r="U103" s="282"/>
      <c r="V103" s="282"/>
      <c r="W103" s="282"/>
      <c r="X103" s="282"/>
      <c r="Y103" s="282"/>
      <c r="Z103" s="282"/>
    </row>
    <row r="104" ht="12.75" customHeight="1">
      <c r="A104" s="282"/>
      <c r="B104" s="282"/>
      <c r="C104" s="282"/>
      <c r="D104" s="282"/>
      <c r="E104" s="282"/>
      <c r="F104" s="282"/>
      <c r="G104" s="282"/>
      <c r="H104" s="282"/>
      <c r="I104" s="282"/>
      <c r="J104" s="282"/>
      <c r="K104" s="282"/>
      <c r="L104" s="282"/>
      <c r="M104" s="282"/>
      <c r="N104" s="282"/>
      <c r="O104" s="282"/>
      <c r="P104" s="282"/>
      <c r="Q104" s="282"/>
      <c r="R104" s="282"/>
      <c r="S104" s="282"/>
      <c r="T104" s="282"/>
      <c r="U104" s="282"/>
      <c r="V104" s="282"/>
      <c r="W104" s="282"/>
      <c r="X104" s="282"/>
      <c r="Y104" s="282"/>
      <c r="Z104" s="282"/>
    </row>
    <row r="105" ht="12.75" customHeight="1">
      <c r="A105" s="282"/>
      <c r="B105" s="282"/>
      <c r="C105" s="282"/>
      <c r="D105" s="282"/>
      <c r="E105" s="282"/>
      <c r="F105" s="282"/>
      <c r="G105" s="282"/>
      <c r="H105" s="282"/>
      <c r="I105" s="282"/>
      <c r="J105" s="282"/>
      <c r="K105" s="282"/>
      <c r="L105" s="282"/>
      <c r="M105" s="282"/>
      <c r="N105" s="282"/>
      <c r="O105" s="282"/>
      <c r="P105" s="282"/>
      <c r="Q105" s="282"/>
      <c r="R105" s="282"/>
      <c r="S105" s="282"/>
      <c r="T105" s="282"/>
      <c r="U105" s="282"/>
      <c r="V105" s="282"/>
      <c r="W105" s="282"/>
      <c r="X105" s="282"/>
      <c r="Y105" s="282"/>
      <c r="Z105" s="282"/>
    </row>
    <row r="106" ht="12.75" customHeight="1">
      <c r="A106" s="282"/>
      <c r="B106" s="282"/>
      <c r="C106" s="282"/>
      <c r="D106" s="282"/>
      <c r="E106" s="282"/>
      <c r="F106" s="282"/>
      <c r="G106" s="282"/>
      <c r="H106" s="282"/>
      <c r="I106" s="282"/>
      <c r="J106" s="282"/>
      <c r="K106" s="282"/>
      <c r="L106" s="282"/>
      <c r="M106" s="282"/>
      <c r="N106" s="282"/>
      <c r="O106" s="282"/>
      <c r="P106" s="282"/>
      <c r="Q106" s="282"/>
      <c r="R106" s="282"/>
      <c r="S106" s="282"/>
      <c r="T106" s="282"/>
      <c r="U106" s="282"/>
      <c r="V106" s="282"/>
      <c r="W106" s="282"/>
      <c r="X106" s="282"/>
      <c r="Y106" s="282"/>
      <c r="Z106" s="282"/>
    </row>
    <row r="107" ht="12.75" customHeight="1">
      <c r="A107" s="282"/>
      <c r="B107" s="282"/>
      <c r="C107" s="282"/>
      <c r="D107" s="282"/>
      <c r="E107" s="282"/>
      <c r="F107" s="282"/>
      <c r="G107" s="282"/>
      <c r="H107" s="282"/>
      <c r="I107" s="282"/>
      <c r="J107" s="282"/>
      <c r="K107" s="282"/>
      <c r="L107" s="282"/>
      <c r="M107" s="282"/>
      <c r="N107" s="282"/>
      <c r="O107" s="282"/>
      <c r="P107" s="282"/>
      <c r="Q107" s="282"/>
      <c r="R107" s="282"/>
      <c r="S107" s="282"/>
      <c r="T107" s="282"/>
      <c r="U107" s="282"/>
      <c r="V107" s="282"/>
      <c r="W107" s="282"/>
      <c r="X107" s="282"/>
      <c r="Y107" s="282"/>
      <c r="Z107" s="282"/>
    </row>
    <row r="108" ht="12.75" customHeight="1">
      <c r="A108" s="282"/>
      <c r="B108" s="282"/>
      <c r="C108" s="282"/>
      <c r="D108" s="282"/>
      <c r="E108" s="282"/>
      <c r="F108" s="282"/>
      <c r="G108" s="282"/>
      <c r="H108" s="282"/>
      <c r="I108" s="282"/>
      <c r="J108" s="282"/>
      <c r="K108" s="282"/>
      <c r="L108" s="282"/>
      <c r="M108" s="282"/>
      <c r="N108" s="282"/>
      <c r="O108" s="282"/>
      <c r="P108" s="282"/>
      <c r="Q108" s="282"/>
      <c r="R108" s="282"/>
      <c r="S108" s="282"/>
      <c r="T108" s="282"/>
      <c r="U108" s="282"/>
      <c r="V108" s="282"/>
      <c r="W108" s="282"/>
      <c r="X108" s="282"/>
      <c r="Y108" s="282"/>
      <c r="Z108" s="282"/>
    </row>
    <row r="109" ht="12.75" customHeight="1">
      <c r="A109" s="282"/>
      <c r="B109" s="282"/>
      <c r="C109" s="282"/>
      <c r="D109" s="282"/>
      <c r="E109" s="282"/>
      <c r="F109" s="282"/>
      <c r="G109" s="282"/>
      <c r="H109" s="282"/>
      <c r="I109" s="282"/>
      <c r="J109" s="282"/>
      <c r="K109" s="282"/>
      <c r="L109" s="282"/>
      <c r="M109" s="282"/>
      <c r="N109" s="282"/>
      <c r="O109" s="282"/>
      <c r="P109" s="282"/>
      <c r="Q109" s="282"/>
      <c r="R109" s="282"/>
      <c r="S109" s="282"/>
      <c r="T109" s="282"/>
      <c r="U109" s="282"/>
      <c r="V109" s="282"/>
      <c r="W109" s="282"/>
      <c r="X109" s="282"/>
      <c r="Y109" s="282"/>
      <c r="Z109" s="282"/>
    </row>
    <row r="110" ht="12.75" customHeight="1">
      <c r="A110" s="282"/>
      <c r="B110" s="282"/>
      <c r="C110" s="282"/>
      <c r="D110" s="282"/>
      <c r="E110" s="282"/>
      <c r="F110" s="282"/>
      <c r="G110" s="282"/>
      <c r="H110" s="282"/>
      <c r="I110" s="282"/>
      <c r="J110" s="282"/>
      <c r="K110" s="282"/>
      <c r="L110" s="282"/>
      <c r="M110" s="282"/>
      <c r="N110" s="282"/>
      <c r="O110" s="282"/>
      <c r="P110" s="282"/>
      <c r="Q110" s="282"/>
      <c r="R110" s="282"/>
      <c r="S110" s="282"/>
      <c r="T110" s="282"/>
      <c r="U110" s="282"/>
      <c r="V110" s="282"/>
      <c r="W110" s="282"/>
      <c r="X110" s="282"/>
      <c r="Y110" s="282"/>
      <c r="Z110" s="282"/>
    </row>
    <row r="111" ht="12.75" customHeight="1">
      <c r="A111" s="282"/>
      <c r="B111" s="282"/>
      <c r="C111" s="282"/>
      <c r="D111" s="282"/>
      <c r="E111" s="282"/>
      <c r="F111" s="282"/>
      <c r="G111" s="282"/>
      <c r="H111" s="282"/>
      <c r="I111" s="282"/>
      <c r="J111" s="282"/>
      <c r="K111" s="282"/>
      <c r="L111" s="282"/>
      <c r="M111" s="282"/>
      <c r="N111" s="282"/>
      <c r="O111" s="282"/>
      <c r="P111" s="282"/>
      <c r="Q111" s="282"/>
      <c r="R111" s="282"/>
      <c r="S111" s="282"/>
      <c r="T111" s="282"/>
      <c r="U111" s="282"/>
      <c r="V111" s="282"/>
      <c r="W111" s="282"/>
      <c r="X111" s="282"/>
      <c r="Y111" s="282"/>
      <c r="Z111" s="282"/>
    </row>
    <row r="112" ht="12.75" customHeight="1">
      <c r="A112" s="282"/>
      <c r="B112" s="282"/>
      <c r="C112" s="282"/>
      <c r="D112" s="282"/>
      <c r="E112" s="282"/>
      <c r="F112" s="282"/>
      <c r="G112" s="282"/>
      <c r="H112" s="282"/>
      <c r="I112" s="282"/>
      <c r="J112" s="282"/>
      <c r="K112" s="282"/>
      <c r="L112" s="282"/>
      <c r="M112" s="282"/>
      <c r="N112" s="282"/>
      <c r="O112" s="282"/>
      <c r="P112" s="282"/>
      <c r="Q112" s="282"/>
      <c r="R112" s="282"/>
      <c r="S112" s="282"/>
      <c r="T112" s="282"/>
      <c r="U112" s="282"/>
      <c r="V112" s="282"/>
      <c r="W112" s="282"/>
      <c r="X112" s="282"/>
      <c r="Y112" s="282"/>
      <c r="Z112" s="282"/>
    </row>
    <row r="113" ht="12.75" customHeight="1">
      <c r="A113" s="282"/>
      <c r="B113" s="282"/>
      <c r="C113" s="282"/>
      <c r="D113" s="282"/>
      <c r="E113" s="282"/>
      <c r="F113" s="282"/>
      <c r="G113" s="282"/>
      <c r="H113" s="282"/>
      <c r="I113" s="282"/>
      <c r="J113" s="282"/>
      <c r="K113" s="282"/>
      <c r="L113" s="282"/>
      <c r="M113" s="282"/>
      <c r="N113" s="282"/>
      <c r="O113" s="282"/>
      <c r="P113" s="282"/>
      <c r="Q113" s="282"/>
      <c r="R113" s="282"/>
      <c r="S113" s="282"/>
      <c r="T113" s="282"/>
      <c r="U113" s="282"/>
      <c r="V113" s="282"/>
      <c r="W113" s="282"/>
      <c r="X113" s="282"/>
      <c r="Y113" s="282"/>
      <c r="Z113" s="282"/>
    </row>
    <row r="114" ht="12.75" customHeight="1">
      <c r="A114" s="282"/>
      <c r="B114" s="282"/>
      <c r="C114" s="282"/>
      <c r="D114" s="282"/>
      <c r="E114" s="282"/>
      <c r="F114" s="282"/>
      <c r="G114" s="282"/>
      <c r="H114" s="282"/>
      <c r="I114" s="282"/>
      <c r="J114" s="282"/>
      <c r="K114" s="282"/>
      <c r="L114" s="282"/>
      <c r="M114" s="282"/>
      <c r="N114" s="282"/>
      <c r="O114" s="282"/>
      <c r="P114" s="282"/>
      <c r="Q114" s="282"/>
      <c r="R114" s="282"/>
      <c r="S114" s="282"/>
      <c r="T114" s="282"/>
      <c r="U114" s="282"/>
      <c r="V114" s="282"/>
      <c r="W114" s="282"/>
      <c r="X114" s="282"/>
      <c r="Y114" s="282"/>
      <c r="Z114" s="282"/>
    </row>
    <row r="115" ht="12.75" customHeight="1">
      <c r="A115" s="282"/>
      <c r="B115" s="282"/>
      <c r="C115" s="282"/>
      <c r="D115" s="282"/>
      <c r="E115" s="282"/>
      <c r="F115" s="282"/>
      <c r="G115" s="282"/>
      <c r="H115" s="282"/>
      <c r="I115" s="282"/>
      <c r="J115" s="282"/>
      <c r="K115" s="282"/>
      <c r="L115" s="282"/>
      <c r="M115" s="282"/>
      <c r="N115" s="282"/>
      <c r="O115" s="282"/>
      <c r="P115" s="282"/>
      <c r="Q115" s="282"/>
      <c r="R115" s="282"/>
      <c r="S115" s="282"/>
      <c r="T115" s="282"/>
      <c r="U115" s="282"/>
      <c r="V115" s="282"/>
      <c r="W115" s="282"/>
      <c r="X115" s="282"/>
      <c r="Y115" s="282"/>
      <c r="Z115" s="282"/>
    </row>
    <row r="116" ht="12.75" customHeight="1">
      <c r="A116" s="282"/>
      <c r="B116" s="282"/>
      <c r="C116" s="282"/>
      <c r="D116" s="282"/>
      <c r="E116" s="282"/>
      <c r="F116" s="282"/>
      <c r="G116" s="282"/>
      <c r="H116" s="282"/>
      <c r="I116" s="282"/>
      <c r="J116" s="282"/>
      <c r="K116" s="282"/>
      <c r="L116" s="282"/>
      <c r="M116" s="282"/>
      <c r="N116" s="282"/>
      <c r="O116" s="282"/>
      <c r="P116" s="282"/>
      <c r="Q116" s="282"/>
      <c r="R116" s="282"/>
      <c r="S116" s="282"/>
      <c r="T116" s="282"/>
      <c r="U116" s="282"/>
      <c r="V116" s="282"/>
      <c r="W116" s="282"/>
      <c r="X116" s="282"/>
      <c r="Y116" s="282"/>
      <c r="Z116" s="282"/>
    </row>
    <row r="117" ht="12.75" customHeight="1">
      <c r="A117" s="282"/>
      <c r="B117" s="282"/>
      <c r="C117" s="282"/>
      <c r="D117" s="282"/>
      <c r="E117" s="282"/>
      <c r="F117" s="282"/>
      <c r="G117" s="282"/>
      <c r="H117" s="282"/>
      <c r="I117" s="282"/>
      <c r="J117" s="282"/>
      <c r="K117" s="282"/>
      <c r="L117" s="282"/>
      <c r="M117" s="282"/>
      <c r="N117" s="282"/>
      <c r="O117" s="282"/>
      <c r="P117" s="282"/>
      <c r="Q117" s="282"/>
      <c r="R117" s="282"/>
      <c r="S117" s="282"/>
      <c r="T117" s="282"/>
      <c r="U117" s="282"/>
      <c r="V117" s="282"/>
      <c r="W117" s="282"/>
      <c r="X117" s="282"/>
      <c r="Y117" s="282"/>
      <c r="Z117" s="282"/>
    </row>
    <row r="118" ht="12.75" customHeight="1">
      <c r="A118" s="282"/>
      <c r="B118" s="282"/>
      <c r="C118" s="282"/>
      <c r="D118" s="282"/>
      <c r="E118" s="282"/>
      <c r="F118" s="282"/>
      <c r="G118" s="282"/>
      <c r="H118" s="282"/>
      <c r="I118" s="282"/>
      <c r="J118" s="282"/>
      <c r="K118" s="282"/>
      <c r="L118" s="282"/>
      <c r="M118" s="282"/>
      <c r="N118" s="282"/>
      <c r="O118" s="282"/>
      <c r="P118" s="282"/>
      <c r="Q118" s="282"/>
      <c r="R118" s="282"/>
      <c r="S118" s="282"/>
      <c r="T118" s="282"/>
      <c r="U118" s="282"/>
      <c r="V118" s="282"/>
      <c r="W118" s="282"/>
      <c r="X118" s="282"/>
      <c r="Y118" s="282"/>
      <c r="Z118" s="282"/>
    </row>
    <row r="119" ht="12.75" customHeight="1">
      <c r="A119" s="282"/>
      <c r="B119" s="282"/>
      <c r="C119" s="282"/>
      <c r="D119" s="282"/>
      <c r="E119" s="282"/>
      <c r="F119" s="282"/>
      <c r="G119" s="282"/>
      <c r="H119" s="282"/>
      <c r="I119" s="282"/>
      <c r="J119" s="282"/>
      <c r="K119" s="282"/>
      <c r="L119" s="282"/>
      <c r="M119" s="282"/>
      <c r="N119" s="282"/>
      <c r="O119" s="282"/>
      <c r="P119" s="282"/>
      <c r="Q119" s="282"/>
      <c r="R119" s="282"/>
      <c r="S119" s="282"/>
      <c r="T119" s="282"/>
      <c r="U119" s="282"/>
      <c r="V119" s="282"/>
      <c r="W119" s="282"/>
      <c r="X119" s="282"/>
      <c r="Y119" s="282"/>
      <c r="Z119" s="282"/>
    </row>
    <row r="120" ht="12.75" customHeight="1">
      <c r="A120" s="282"/>
      <c r="B120" s="282"/>
      <c r="C120" s="282"/>
      <c r="D120" s="282"/>
      <c r="E120" s="282"/>
      <c r="F120" s="282"/>
      <c r="G120" s="282"/>
      <c r="H120" s="282"/>
      <c r="I120" s="282"/>
      <c r="J120" s="282"/>
      <c r="K120" s="282"/>
      <c r="L120" s="282"/>
      <c r="M120" s="282"/>
      <c r="N120" s="282"/>
      <c r="O120" s="282"/>
      <c r="P120" s="282"/>
      <c r="Q120" s="282"/>
      <c r="R120" s="282"/>
      <c r="S120" s="282"/>
      <c r="T120" s="282"/>
      <c r="U120" s="282"/>
      <c r="V120" s="282"/>
      <c r="W120" s="282"/>
      <c r="X120" s="282"/>
      <c r="Y120" s="282"/>
      <c r="Z120" s="282"/>
    </row>
    <row r="121" ht="12.75" customHeight="1">
      <c r="A121" s="282"/>
      <c r="B121" s="282"/>
      <c r="C121" s="282"/>
      <c r="D121" s="282"/>
      <c r="E121" s="282"/>
      <c r="F121" s="282"/>
      <c r="G121" s="282"/>
      <c r="H121" s="282"/>
      <c r="I121" s="282"/>
      <c r="J121" s="282"/>
      <c r="K121" s="282"/>
      <c r="L121" s="282"/>
      <c r="M121" s="282"/>
      <c r="N121" s="282"/>
      <c r="O121" s="282"/>
      <c r="P121" s="282"/>
      <c r="Q121" s="282"/>
      <c r="R121" s="282"/>
      <c r="S121" s="282"/>
      <c r="T121" s="282"/>
      <c r="U121" s="282"/>
      <c r="V121" s="282"/>
      <c r="W121" s="282"/>
      <c r="X121" s="282"/>
      <c r="Y121" s="282"/>
      <c r="Z121" s="282"/>
    </row>
    <row r="122" ht="12.75" customHeight="1">
      <c r="A122" s="282"/>
      <c r="B122" s="282"/>
      <c r="C122" s="282"/>
      <c r="D122" s="282"/>
      <c r="E122" s="282"/>
      <c r="F122" s="282"/>
      <c r="G122" s="282"/>
      <c r="H122" s="282"/>
      <c r="I122" s="282"/>
      <c r="J122" s="282"/>
      <c r="K122" s="282"/>
      <c r="L122" s="282"/>
      <c r="M122" s="282"/>
      <c r="N122" s="282"/>
      <c r="O122" s="282"/>
      <c r="P122" s="282"/>
      <c r="Q122" s="282"/>
      <c r="R122" s="282"/>
      <c r="S122" s="282"/>
      <c r="T122" s="282"/>
      <c r="U122" s="282"/>
      <c r="V122" s="282"/>
      <c r="W122" s="282"/>
      <c r="X122" s="282"/>
      <c r="Y122" s="282"/>
      <c r="Z122" s="282"/>
    </row>
    <row r="123" ht="12.75" customHeight="1">
      <c r="A123" s="282"/>
      <c r="B123" s="282"/>
      <c r="C123" s="282"/>
      <c r="D123" s="282"/>
      <c r="E123" s="282"/>
      <c r="F123" s="282"/>
      <c r="G123" s="282"/>
      <c r="H123" s="282"/>
      <c r="I123" s="282"/>
      <c r="J123" s="282"/>
      <c r="K123" s="282"/>
      <c r="L123" s="282"/>
      <c r="M123" s="282"/>
      <c r="N123" s="282"/>
      <c r="O123" s="282"/>
      <c r="P123" s="282"/>
      <c r="Q123" s="282"/>
      <c r="R123" s="282"/>
      <c r="S123" s="282"/>
      <c r="T123" s="282"/>
      <c r="U123" s="282"/>
      <c r="V123" s="282"/>
      <c r="W123" s="282"/>
      <c r="X123" s="282"/>
      <c r="Y123" s="282"/>
      <c r="Z123" s="282"/>
    </row>
    <row r="124" ht="12.75" customHeight="1">
      <c r="A124" s="282"/>
      <c r="B124" s="282"/>
      <c r="C124" s="282"/>
      <c r="D124" s="282"/>
      <c r="E124" s="282"/>
      <c r="F124" s="282"/>
      <c r="G124" s="282"/>
      <c r="H124" s="282"/>
      <c r="I124" s="282"/>
      <c r="J124" s="282"/>
      <c r="K124" s="282"/>
      <c r="L124" s="282"/>
      <c r="M124" s="282"/>
      <c r="N124" s="282"/>
      <c r="O124" s="282"/>
      <c r="P124" s="282"/>
      <c r="Q124" s="282"/>
      <c r="R124" s="282"/>
      <c r="S124" s="282"/>
      <c r="T124" s="282"/>
      <c r="U124" s="282"/>
      <c r="V124" s="282"/>
      <c r="W124" s="282"/>
      <c r="X124" s="282"/>
      <c r="Y124" s="282"/>
      <c r="Z124" s="282"/>
    </row>
    <row r="125" ht="12.75" customHeight="1">
      <c r="A125" s="282"/>
      <c r="B125" s="282"/>
      <c r="C125" s="282"/>
      <c r="D125" s="282"/>
      <c r="E125" s="282"/>
      <c r="F125" s="282"/>
      <c r="G125" s="282"/>
      <c r="H125" s="282"/>
      <c r="I125" s="282"/>
      <c r="J125" s="282"/>
      <c r="K125" s="282"/>
      <c r="L125" s="282"/>
      <c r="M125" s="282"/>
      <c r="N125" s="282"/>
      <c r="O125" s="282"/>
      <c r="P125" s="282"/>
      <c r="Q125" s="282"/>
      <c r="R125" s="282"/>
      <c r="S125" s="282"/>
      <c r="T125" s="282"/>
      <c r="U125" s="282"/>
      <c r="V125" s="282"/>
      <c r="W125" s="282"/>
      <c r="X125" s="282"/>
      <c r="Y125" s="282"/>
      <c r="Z125" s="282"/>
    </row>
    <row r="126" ht="12.75" customHeight="1">
      <c r="A126" s="282"/>
      <c r="B126" s="282"/>
      <c r="C126" s="282"/>
      <c r="D126" s="282"/>
      <c r="E126" s="282"/>
      <c r="F126" s="282"/>
      <c r="G126" s="282"/>
      <c r="H126" s="282"/>
      <c r="I126" s="282"/>
      <c r="J126" s="282"/>
      <c r="K126" s="282"/>
      <c r="L126" s="282"/>
      <c r="M126" s="282"/>
      <c r="N126" s="282"/>
      <c r="O126" s="282"/>
      <c r="P126" s="282"/>
      <c r="Q126" s="282"/>
      <c r="R126" s="282"/>
      <c r="S126" s="282"/>
      <c r="T126" s="282"/>
      <c r="U126" s="282"/>
      <c r="V126" s="282"/>
      <c r="W126" s="282"/>
      <c r="X126" s="282"/>
      <c r="Y126" s="282"/>
      <c r="Z126" s="282"/>
    </row>
    <row r="127" ht="12.75" customHeight="1">
      <c r="A127" s="282"/>
      <c r="B127" s="282"/>
      <c r="C127" s="282"/>
      <c r="D127" s="282"/>
      <c r="E127" s="282"/>
      <c r="F127" s="282"/>
      <c r="G127" s="282"/>
      <c r="H127" s="282"/>
      <c r="I127" s="282"/>
      <c r="J127" s="282"/>
      <c r="K127" s="282"/>
      <c r="L127" s="282"/>
      <c r="M127" s="282"/>
      <c r="N127" s="282"/>
      <c r="O127" s="282"/>
      <c r="P127" s="282"/>
      <c r="Q127" s="282"/>
      <c r="R127" s="282"/>
      <c r="S127" s="282"/>
      <c r="T127" s="282"/>
      <c r="U127" s="282"/>
      <c r="V127" s="282"/>
      <c r="W127" s="282"/>
      <c r="X127" s="282"/>
      <c r="Y127" s="282"/>
      <c r="Z127" s="282"/>
    </row>
    <row r="128" ht="12.75" customHeight="1">
      <c r="A128" s="282"/>
      <c r="B128" s="282"/>
      <c r="C128" s="282"/>
      <c r="D128" s="282"/>
      <c r="E128" s="282"/>
      <c r="F128" s="282"/>
      <c r="G128" s="282"/>
      <c r="H128" s="282"/>
      <c r="I128" s="282"/>
      <c r="J128" s="282"/>
      <c r="K128" s="282"/>
      <c r="L128" s="282"/>
      <c r="M128" s="282"/>
      <c r="N128" s="282"/>
      <c r="O128" s="282"/>
      <c r="P128" s="282"/>
      <c r="Q128" s="282"/>
      <c r="R128" s="282"/>
      <c r="S128" s="282"/>
      <c r="T128" s="282"/>
      <c r="U128" s="282"/>
      <c r="V128" s="282"/>
      <c r="W128" s="282"/>
      <c r="X128" s="282"/>
      <c r="Y128" s="282"/>
      <c r="Z128" s="282"/>
    </row>
    <row r="129" ht="12.75" customHeight="1">
      <c r="A129" s="282"/>
      <c r="B129" s="282"/>
      <c r="C129" s="282"/>
      <c r="D129" s="282"/>
      <c r="E129" s="282"/>
      <c r="F129" s="282"/>
      <c r="G129" s="282"/>
      <c r="H129" s="282"/>
      <c r="I129" s="282"/>
      <c r="J129" s="282"/>
      <c r="K129" s="282"/>
      <c r="L129" s="282"/>
      <c r="M129" s="282"/>
      <c r="N129" s="282"/>
      <c r="O129" s="282"/>
      <c r="P129" s="282"/>
      <c r="Q129" s="282"/>
      <c r="R129" s="282"/>
      <c r="S129" s="282"/>
      <c r="T129" s="282"/>
      <c r="U129" s="282"/>
      <c r="V129" s="282"/>
      <c r="W129" s="282"/>
      <c r="X129" s="282"/>
      <c r="Y129" s="282"/>
      <c r="Z129" s="282"/>
    </row>
    <row r="130" ht="12.75" customHeight="1">
      <c r="A130" s="282"/>
      <c r="B130" s="282"/>
      <c r="C130" s="282"/>
      <c r="D130" s="282"/>
      <c r="E130" s="282"/>
      <c r="F130" s="282"/>
      <c r="G130" s="282"/>
      <c r="H130" s="282"/>
      <c r="I130" s="282"/>
      <c r="J130" s="282"/>
      <c r="K130" s="282"/>
      <c r="L130" s="282"/>
      <c r="M130" s="282"/>
      <c r="N130" s="282"/>
      <c r="O130" s="282"/>
      <c r="P130" s="282"/>
      <c r="Q130" s="282"/>
      <c r="R130" s="282"/>
      <c r="S130" s="282"/>
      <c r="T130" s="282"/>
      <c r="U130" s="282"/>
      <c r="V130" s="282"/>
      <c r="W130" s="282"/>
      <c r="X130" s="282"/>
      <c r="Y130" s="282"/>
      <c r="Z130" s="282"/>
    </row>
    <row r="131" ht="12.75" customHeight="1">
      <c r="A131" s="282"/>
      <c r="B131" s="282"/>
      <c r="C131" s="282"/>
      <c r="D131" s="282"/>
      <c r="E131" s="282"/>
      <c r="F131" s="282"/>
      <c r="G131" s="282"/>
      <c r="H131" s="282"/>
      <c r="I131" s="282"/>
      <c r="J131" s="282"/>
      <c r="K131" s="282"/>
      <c r="L131" s="282"/>
      <c r="M131" s="282"/>
      <c r="N131" s="282"/>
      <c r="O131" s="282"/>
      <c r="P131" s="282"/>
      <c r="Q131" s="282"/>
      <c r="R131" s="282"/>
      <c r="S131" s="282"/>
      <c r="T131" s="282"/>
      <c r="U131" s="282"/>
      <c r="V131" s="282"/>
      <c r="W131" s="282"/>
      <c r="X131" s="282"/>
      <c r="Y131" s="282"/>
      <c r="Z131" s="282"/>
    </row>
    <row r="132" ht="12.75" customHeight="1">
      <c r="A132" s="282"/>
      <c r="B132" s="282"/>
      <c r="C132" s="282"/>
      <c r="D132" s="282"/>
      <c r="E132" s="282"/>
      <c r="F132" s="282"/>
      <c r="G132" s="282"/>
      <c r="H132" s="282"/>
      <c r="I132" s="282"/>
      <c r="J132" s="282"/>
      <c r="K132" s="282"/>
      <c r="L132" s="282"/>
      <c r="M132" s="282"/>
      <c r="N132" s="282"/>
      <c r="O132" s="282"/>
      <c r="P132" s="282"/>
      <c r="Q132" s="282"/>
      <c r="R132" s="282"/>
      <c r="S132" s="282"/>
      <c r="T132" s="282"/>
      <c r="U132" s="282"/>
      <c r="V132" s="282"/>
      <c r="W132" s="282"/>
      <c r="X132" s="282"/>
      <c r="Y132" s="282"/>
      <c r="Z132" s="282"/>
    </row>
    <row r="133" ht="12.75" customHeight="1">
      <c r="A133" s="282"/>
      <c r="B133" s="282"/>
      <c r="C133" s="282"/>
      <c r="D133" s="282"/>
      <c r="E133" s="282"/>
      <c r="F133" s="282"/>
      <c r="G133" s="282"/>
      <c r="H133" s="282"/>
      <c r="I133" s="282"/>
      <c r="J133" s="282"/>
      <c r="K133" s="282"/>
      <c r="L133" s="282"/>
      <c r="M133" s="282"/>
      <c r="N133" s="282"/>
      <c r="O133" s="282"/>
      <c r="P133" s="282"/>
      <c r="Q133" s="282"/>
      <c r="R133" s="282"/>
      <c r="S133" s="282"/>
      <c r="T133" s="282"/>
      <c r="U133" s="282"/>
      <c r="V133" s="282"/>
      <c r="W133" s="282"/>
      <c r="X133" s="282"/>
      <c r="Y133" s="282"/>
      <c r="Z133" s="282"/>
    </row>
    <row r="134" ht="12.75" customHeight="1">
      <c r="A134" s="282"/>
      <c r="B134" s="282"/>
      <c r="C134" s="282"/>
      <c r="D134" s="282"/>
      <c r="E134" s="282"/>
      <c r="F134" s="282"/>
      <c r="G134" s="282"/>
      <c r="H134" s="282"/>
      <c r="I134" s="282"/>
      <c r="J134" s="282"/>
      <c r="K134" s="282"/>
      <c r="L134" s="282"/>
      <c r="M134" s="282"/>
      <c r="N134" s="282"/>
      <c r="O134" s="282"/>
      <c r="P134" s="282"/>
      <c r="Q134" s="282"/>
      <c r="R134" s="282"/>
      <c r="S134" s="282"/>
      <c r="T134" s="282"/>
      <c r="U134" s="282"/>
      <c r="V134" s="282"/>
      <c r="W134" s="282"/>
      <c r="X134" s="282"/>
      <c r="Y134" s="282"/>
      <c r="Z134" s="282"/>
    </row>
    <row r="135" ht="12.75" customHeight="1">
      <c r="A135" s="282"/>
      <c r="B135" s="282"/>
      <c r="C135" s="282"/>
      <c r="D135" s="282"/>
      <c r="E135" s="282"/>
      <c r="F135" s="282"/>
      <c r="G135" s="282"/>
      <c r="H135" s="282"/>
      <c r="I135" s="282"/>
      <c r="J135" s="282"/>
      <c r="K135" s="282"/>
      <c r="L135" s="282"/>
      <c r="M135" s="282"/>
      <c r="N135" s="282"/>
      <c r="O135" s="282"/>
      <c r="P135" s="282"/>
      <c r="Q135" s="282"/>
      <c r="R135" s="282"/>
      <c r="S135" s="282"/>
      <c r="T135" s="282"/>
      <c r="U135" s="282"/>
      <c r="V135" s="282"/>
      <c r="W135" s="282"/>
      <c r="X135" s="282"/>
      <c r="Y135" s="282"/>
      <c r="Z135" s="282"/>
    </row>
    <row r="136" ht="12.75" customHeight="1">
      <c r="A136" s="282"/>
      <c r="B136" s="282"/>
      <c r="C136" s="282"/>
      <c r="D136" s="282"/>
      <c r="E136" s="282"/>
      <c r="F136" s="282"/>
      <c r="G136" s="282"/>
      <c r="H136" s="282"/>
      <c r="I136" s="282"/>
      <c r="J136" s="282"/>
      <c r="K136" s="282"/>
      <c r="L136" s="282"/>
      <c r="M136" s="282"/>
      <c r="N136" s="282"/>
      <c r="O136" s="282"/>
      <c r="P136" s="282"/>
      <c r="Q136" s="282"/>
      <c r="R136" s="282"/>
      <c r="S136" s="282"/>
      <c r="T136" s="282"/>
      <c r="U136" s="282"/>
      <c r="V136" s="282"/>
      <c r="W136" s="282"/>
      <c r="X136" s="282"/>
      <c r="Y136" s="282"/>
      <c r="Z136" s="282"/>
    </row>
    <row r="137" ht="12.75" customHeight="1">
      <c r="A137" s="282"/>
      <c r="B137" s="282"/>
      <c r="C137" s="282"/>
      <c r="D137" s="282"/>
      <c r="E137" s="282"/>
      <c r="F137" s="282"/>
      <c r="G137" s="282"/>
      <c r="H137" s="282"/>
      <c r="I137" s="282"/>
      <c r="J137" s="282"/>
      <c r="K137" s="282"/>
      <c r="L137" s="282"/>
      <c r="M137" s="282"/>
      <c r="N137" s="282"/>
      <c r="O137" s="282"/>
      <c r="P137" s="282"/>
      <c r="Q137" s="282"/>
      <c r="R137" s="282"/>
      <c r="S137" s="282"/>
      <c r="T137" s="282"/>
      <c r="U137" s="282"/>
      <c r="V137" s="282"/>
      <c r="W137" s="282"/>
      <c r="X137" s="282"/>
      <c r="Y137" s="282"/>
      <c r="Z137" s="282"/>
    </row>
    <row r="138" ht="12.75" customHeight="1">
      <c r="A138" s="282"/>
      <c r="B138" s="282"/>
      <c r="C138" s="282"/>
      <c r="D138" s="282"/>
      <c r="E138" s="282"/>
      <c r="F138" s="282"/>
      <c r="G138" s="282"/>
      <c r="H138" s="282"/>
      <c r="I138" s="282"/>
      <c r="J138" s="282"/>
      <c r="K138" s="282"/>
      <c r="L138" s="282"/>
      <c r="M138" s="282"/>
      <c r="N138" s="282"/>
      <c r="O138" s="282"/>
      <c r="P138" s="282"/>
      <c r="Q138" s="282"/>
      <c r="R138" s="282"/>
      <c r="S138" s="282"/>
      <c r="T138" s="282"/>
      <c r="U138" s="282"/>
      <c r="V138" s="282"/>
      <c r="W138" s="282"/>
      <c r="X138" s="282"/>
      <c r="Y138" s="282"/>
      <c r="Z138" s="282"/>
    </row>
    <row r="139" ht="12.75" customHeight="1">
      <c r="A139" s="282"/>
      <c r="B139" s="282"/>
      <c r="C139" s="282"/>
      <c r="D139" s="282"/>
      <c r="E139" s="282"/>
      <c r="F139" s="282"/>
      <c r="G139" s="282"/>
      <c r="H139" s="282"/>
      <c r="I139" s="282"/>
      <c r="J139" s="282"/>
      <c r="K139" s="282"/>
      <c r="L139" s="282"/>
      <c r="M139" s="282"/>
      <c r="N139" s="282"/>
      <c r="O139" s="282"/>
      <c r="P139" s="282"/>
      <c r="Q139" s="282"/>
      <c r="R139" s="282"/>
      <c r="S139" s="282"/>
      <c r="T139" s="282"/>
      <c r="U139" s="282"/>
      <c r="V139" s="282"/>
      <c r="W139" s="282"/>
      <c r="X139" s="282"/>
      <c r="Y139" s="282"/>
      <c r="Z139" s="282"/>
    </row>
    <row r="140" ht="12.75" customHeight="1">
      <c r="A140" s="282"/>
      <c r="B140" s="282"/>
      <c r="C140" s="282"/>
      <c r="D140" s="282"/>
      <c r="E140" s="282"/>
      <c r="F140" s="282"/>
      <c r="G140" s="282"/>
      <c r="H140" s="282"/>
      <c r="I140" s="282"/>
      <c r="J140" s="282"/>
      <c r="K140" s="282"/>
      <c r="L140" s="282"/>
      <c r="M140" s="282"/>
      <c r="N140" s="282"/>
      <c r="O140" s="282"/>
      <c r="P140" s="282"/>
      <c r="Q140" s="282"/>
      <c r="R140" s="282"/>
      <c r="S140" s="282"/>
      <c r="T140" s="282"/>
      <c r="U140" s="282"/>
      <c r="V140" s="282"/>
      <c r="W140" s="282"/>
      <c r="X140" s="282"/>
      <c r="Y140" s="282"/>
      <c r="Z140" s="282"/>
    </row>
    <row r="141" ht="12.75" customHeight="1">
      <c r="A141" s="282"/>
      <c r="B141" s="282"/>
      <c r="C141" s="282"/>
      <c r="D141" s="282"/>
      <c r="E141" s="282"/>
      <c r="F141" s="282"/>
      <c r="G141" s="282"/>
      <c r="H141" s="282"/>
      <c r="I141" s="282"/>
      <c r="J141" s="282"/>
      <c r="K141" s="282"/>
      <c r="L141" s="282"/>
      <c r="M141" s="282"/>
      <c r="N141" s="282"/>
      <c r="O141" s="282"/>
      <c r="P141" s="282"/>
      <c r="Q141" s="282"/>
      <c r="R141" s="282"/>
      <c r="S141" s="282"/>
      <c r="T141" s="282"/>
      <c r="U141" s="282"/>
      <c r="V141" s="282"/>
      <c r="W141" s="282"/>
      <c r="X141" s="282"/>
      <c r="Y141" s="282"/>
      <c r="Z141" s="282"/>
    </row>
    <row r="142" ht="12.75" customHeight="1">
      <c r="A142" s="282"/>
      <c r="B142" s="282"/>
      <c r="C142" s="282"/>
      <c r="D142" s="282"/>
      <c r="E142" s="282"/>
      <c r="F142" s="282"/>
      <c r="G142" s="282"/>
      <c r="H142" s="282"/>
      <c r="I142" s="282"/>
      <c r="J142" s="282"/>
      <c r="K142" s="282"/>
      <c r="L142" s="282"/>
      <c r="M142" s="282"/>
      <c r="N142" s="282"/>
      <c r="O142" s="282"/>
      <c r="P142" s="282"/>
      <c r="Q142" s="282"/>
      <c r="R142" s="282"/>
      <c r="S142" s="282"/>
      <c r="T142" s="282"/>
      <c r="U142" s="282"/>
      <c r="V142" s="282"/>
      <c r="W142" s="282"/>
      <c r="X142" s="282"/>
      <c r="Y142" s="282"/>
      <c r="Z142" s="282"/>
    </row>
    <row r="143" ht="12.75" customHeight="1">
      <c r="A143" s="282"/>
      <c r="B143" s="282"/>
      <c r="C143" s="282"/>
      <c r="D143" s="282"/>
      <c r="E143" s="282"/>
      <c r="F143" s="282"/>
      <c r="G143" s="282"/>
      <c r="H143" s="282"/>
      <c r="I143" s="282"/>
      <c r="J143" s="282"/>
      <c r="K143" s="282"/>
      <c r="L143" s="282"/>
      <c r="M143" s="282"/>
      <c r="N143" s="282"/>
      <c r="O143" s="282"/>
      <c r="P143" s="282"/>
      <c r="Q143" s="282"/>
      <c r="R143" s="282"/>
      <c r="S143" s="282"/>
      <c r="T143" s="282"/>
      <c r="U143" s="282"/>
      <c r="V143" s="282"/>
      <c r="W143" s="282"/>
      <c r="X143" s="282"/>
      <c r="Y143" s="282"/>
      <c r="Z143" s="282"/>
    </row>
    <row r="144" ht="12.75" customHeight="1">
      <c r="A144" s="282"/>
      <c r="B144" s="282"/>
      <c r="C144" s="282"/>
      <c r="D144" s="282"/>
      <c r="E144" s="282"/>
      <c r="F144" s="282"/>
      <c r="G144" s="282"/>
      <c r="H144" s="282"/>
      <c r="I144" s="282"/>
      <c r="J144" s="282"/>
      <c r="K144" s="282"/>
      <c r="L144" s="282"/>
      <c r="M144" s="282"/>
      <c r="N144" s="282"/>
      <c r="O144" s="282"/>
      <c r="P144" s="282"/>
      <c r="Q144" s="282"/>
      <c r="R144" s="282"/>
      <c r="S144" s="282"/>
      <c r="T144" s="282"/>
      <c r="U144" s="282"/>
      <c r="V144" s="282"/>
      <c r="W144" s="282"/>
      <c r="X144" s="282"/>
      <c r="Y144" s="282"/>
      <c r="Z144" s="282"/>
    </row>
    <row r="145" ht="12.75" customHeight="1">
      <c r="A145" s="282"/>
      <c r="B145" s="282"/>
      <c r="C145" s="282"/>
      <c r="D145" s="282"/>
      <c r="E145" s="282"/>
      <c r="F145" s="282"/>
      <c r="G145" s="282"/>
      <c r="H145" s="282"/>
      <c r="I145" s="282"/>
      <c r="J145" s="282"/>
      <c r="K145" s="282"/>
      <c r="L145" s="282"/>
      <c r="M145" s="282"/>
      <c r="N145" s="282"/>
      <c r="O145" s="282"/>
      <c r="P145" s="282"/>
      <c r="Q145" s="282"/>
      <c r="R145" s="282"/>
      <c r="S145" s="282"/>
      <c r="T145" s="282"/>
      <c r="U145" s="282"/>
      <c r="V145" s="282"/>
      <c r="W145" s="282"/>
      <c r="X145" s="282"/>
      <c r="Y145" s="282"/>
      <c r="Z145" s="282"/>
    </row>
    <row r="146" ht="12.75" customHeight="1">
      <c r="A146" s="282"/>
      <c r="B146" s="282"/>
      <c r="C146" s="282"/>
      <c r="D146" s="282"/>
      <c r="E146" s="282"/>
      <c r="F146" s="282"/>
      <c r="G146" s="282"/>
      <c r="H146" s="282"/>
      <c r="I146" s="282"/>
      <c r="J146" s="282"/>
      <c r="K146" s="282"/>
      <c r="L146" s="282"/>
      <c r="M146" s="282"/>
      <c r="N146" s="282"/>
      <c r="O146" s="282"/>
      <c r="P146" s="282"/>
      <c r="Q146" s="282"/>
      <c r="R146" s="282"/>
      <c r="S146" s="282"/>
      <c r="T146" s="282"/>
      <c r="U146" s="282"/>
      <c r="V146" s="282"/>
      <c r="W146" s="282"/>
      <c r="X146" s="282"/>
      <c r="Y146" s="282"/>
      <c r="Z146" s="282"/>
    </row>
    <row r="147" ht="12.75" customHeight="1">
      <c r="A147" s="282"/>
      <c r="B147" s="282"/>
      <c r="C147" s="282"/>
      <c r="D147" s="282"/>
      <c r="E147" s="282"/>
      <c r="F147" s="282"/>
      <c r="G147" s="282"/>
      <c r="H147" s="282"/>
      <c r="I147" s="282"/>
      <c r="J147" s="282"/>
      <c r="K147" s="282"/>
      <c r="L147" s="282"/>
      <c r="M147" s="282"/>
      <c r="N147" s="282"/>
      <c r="O147" s="282"/>
      <c r="P147" s="282"/>
      <c r="Q147" s="282"/>
      <c r="R147" s="282"/>
      <c r="S147" s="282"/>
      <c r="T147" s="282"/>
      <c r="U147" s="282"/>
      <c r="V147" s="282"/>
      <c r="W147" s="282"/>
      <c r="X147" s="282"/>
      <c r="Y147" s="282"/>
      <c r="Z147" s="282"/>
    </row>
    <row r="148" ht="12.75" customHeight="1">
      <c r="A148" s="282"/>
      <c r="B148" s="282"/>
      <c r="C148" s="282"/>
      <c r="D148" s="282"/>
      <c r="E148" s="282"/>
      <c r="F148" s="282"/>
      <c r="G148" s="282"/>
      <c r="H148" s="282"/>
      <c r="I148" s="282"/>
      <c r="J148" s="282"/>
      <c r="K148" s="282"/>
      <c r="L148" s="282"/>
      <c r="M148" s="282"/>
      <c r="N148" s="282"/>
      <c r="O148" s="282"/>
      <c r="P148" s="282"/>
      <c r="Q148" s="282"/>
      <c r="R148" s="282"/>
      <c r="S148" s="282"/>
      <c r="T148" s="282"/>
      <c r="U148" s="282"/>
      <c r="V148" s="282"/>
      <c r="W148" s="282"/>
      <c r="X148" s="282"/>
      <c r="Y148" s="282"/>
      <c r="Z148" s="282"/>
    </row>
    <row r="149" ht="12.75" customHeight="1">
      <c r="A149" s="282"/>
      <c r="B149" s="282"/>
      <c r="C149" s="282"/>
      <c r="D149" s="282"/>
      <c r="E149" s="282"/>
      <c r="F149" s="282"/>
      <c r="G149" s="282"/>
      <c r="H149" s="282"/>
      <c r="I149" s="282"/>
      <c r="J149" s="282"/>
      <c r="K149" s="282"/>
      <c r="L149" s="282"/>
      <c r="M149" s="282"/>
      <c r="N149" s="282"/>
      <c r="O149" s="282"/>
      <c r="P149" s="282"/>
      <c r="Q149" s="282"/>
      <c r="R149" s="282"/>
      <c r="S149" s="282"/>
      <c r="T149" s="282"/>
      <c r="U149" s="282"/>
      <c r="V149" s="282"/>
      <c r="W149" s="282"/>
      <c r="X149" s="282"/>
      <c r="Y149" s="282"/>
      <c r="Z149" s="282"/>
    </row>
    <row r="150" ht="12.75" customHeight="1">
      <c r="A150" s="282"/>
      <c r="B150" s="282"/>
      <c r="C150" s="282"/>
      <c r="D150" s="282"/>
      <c r="E150" s="282"/>
      <c r="F150" s="282"/>
      <c r="G150" s="282"/>
      <c r="H150" s="282"/>
      <c r="I150" s="282"/>
      <c r="J150" s="282"/>
      <c r="K150" s="282"/>
      <c r="L150" s="282"/>
      <c r="M150" s="282"/>
      <c r="N150" s="282"/>
      <c r="O150" s="282"/>
      <c r="P150" s="282"/>
      <c r="Q150" s="282"/>
      <c r="R150" s="282"/>
      <c r="S150" s="282"/>
      <c r="T150" s="282"/>
      <c r="U150" s="282"/>
      <c r="V150" s="282"/>
      <c r="W150" s="282"/>
      <c r="X150" s="282"/>
      <c r="Y150" s="282"/>
      <c r="Z150" s="282"/>
    </row>
    <row r="151" ht="12.75" customHeight="1">
      <c r="A151" s="282"/>
      <c r="B151" s="282"/>
      <c r="C151" s="282"/>
      <c r="D151" s="282"/>
      <c r="E151" s="282"/>
      <c r="F151" s="282"/>
      <c r="G151" s="282"/>
      <c r="H151" s="282"/>
      <c r="I151" s="282"/>
      <c r="J151" s="282"/>
      <c r="K151" s="282"/>
      <c r="L151" s="282"/>
      <c r="M151" s="282"/>
      <c r="N151" s="282"/>
      <c r="O151" s="282"/>
      <c r="P151" s="282"/>
      <c r="Q151" s="282"/>
      <c r="R151" s="282"/>
      <c r="S151" s="282"/>
      <c r="T151" s="282"/>
      <c r="U151" s="282"/>
      <c r="V151" s="282"/>
      <c r="W151" s="282"/>
      <c r="X151" s="282"/>
      <c r="Y151" s="282"/>
      <c r="Z151" s="282"/>
    </row>
    <row r="152" ht="12.75" customHeight="1">
      <c r="A152" s="282"/>
      <c r="B152" s="282"/>
      <c r="C152" s="282"/>
      <c r="D152" s="282"/>
      <c r="E152" s="282"/>
      <c r="F152" s="282"/>
      <c r="G152" s="282"/>
      <c r="H152" s="282"/>
      <c r="I152" s="282"/>
      <c r="J152" s="282"/>
      <c r="K152" s="282"/>
      <c r="L152" s="282"/>
      <c r="M152" s="282"/>
      <c r="N152" s="282"/>
      <c r="O152" s="282"/>
      <c r="P152" s="282"/>
      <c r="Q152" s="282"/>
      <c r="R152" s="282"/>
      <c r="S152" s="282"/>
      <c r="T152" s="282"/>
      <c r="U152" s="282"/>
      <c r="V152" s="282"/>
      <c r="W152" s="282"/>
      <c r="X152" s="282"/>
      <c r="Y152" s="282"/>
      <c r="Z152" s="282"/>
    </row>
    <row r="153" ht="12.75" customHeight="1">
      <c r="A153" s="282"/>
      <c r="B153" s="282"/>
      <c r="C153" s="282"/>
      <c r="D153" s="282"/>
      <c r="E153" s="282"/>
      <c r="F153" s="282"/>
      <c r="G153" s="282"/>
      <c r="H153" s="282"/>
      <c r="I153" s="282"/>
      <c r="J153" s="282"/>
      <c r="K153" s="282"/>
      <c r="L153" s="282"/>
      <c r="M153" s="282"/>
      <c r="N153" s="282"/>
      <c r="O153" s="282"/>
      <c r="P153" s="282"/>
      <c r="Q153" s="282"/>
      <c r="R153" s="282"/>
      <c r="S153" s="282"/>
      <c r="T153" s="282"/>
      <c r="U153" s="282"/>
      <c r="V153" s="282"/>
      <c r="W153" s="282"/>
      <c r="X153" s="282"/>
      <c r="Y153" s="282"/>
      <c r="Z153" s="282"/>
    </row>
    <row r="154" ht="12.75" customHeight="1">
      <c r="A154" s="282"/>
      <c r="B154" s="282"/>
      <c r="C154" s="282"/>
      <c r="D154" s="282"/>
      <c r="E154" s="282"/>
      <c r="F154" s="282"/>
      <c r="G154" s="282"/>
      <c r="H154" s="282"/>
      <c r="I154" s="282"/>
      <c r="J154" s="282"/>
      <c r="K154" s="282"/>
      <c r="L154" s="282"/>
      <c r="M154" s="282"/>
      <c r="N154" s="282"/>
      <c r="O154" s="282"/>
      <c r="P154" s="282"/>
      <c r="Q154" s="282"/>
      <c r="R154" s="282"/>
      <c r="S154" s="282"/>
      <c r="T154" s="282"/>
      <c r="U154" s="282"/>
      <c r="V154" s="282"/>
      <c r="W154" s="282"/>
      <c r="X154" s="282"/>
      <c r="Y154" s="282"/>
      <c r="Z154" s="282"/>
    </row>
    <row r="155" ht="12.75" customHeight="1">
      <c r="A155" s="282"/>
      <c r="B155" s="282"/>
      <c r="C155" s="282"/>
      <c r="D155" s="282"/>
      <c r="E155" s="282"/>
      <c r="F155" s="282"/>
      <c r="G155" s="282"/>
      <c r="H155" s="282"/>
      <c r="I155" s="282"/>
      <c r="J155" s="282"/>
      <c r="K155" s="282"/>
      <c r="L155" s="282"/>
      <c r="M155" s="282"/>
      <c r="N155" s="282"/>
      <c r="O155" s="282"/>
      <c r="P155" s="282"/>
      <c r="Q155" s="282"/>
      <c r="R155" s="282"/>
      <c r="S155" s="282"/>
      <c r="T155" s="282"/>
      <c r="U155" s="282"/>
      <c r="V155" s="282"/>
      <c r="W155" s="282"/>
      <c r="X155" s="282"/>
      <c r="Y155" s="282"/>
      <c r="Z155" s="282"/>
    </row>
    <row r="156" ht="12.75" customHeight="1">
      <c r="A156" s="282"/>
      <c r="B156" s="282"/>
      <c r="C156" s="282"/>
      <c r="D156" s="282"/>
      <c r="E156" s="282"/>
      <c r="F156" s="282"/>
      <c r="G156" s="282"/>
      <c r="H156" s="282"/>
      <c r="I156" s="282"/>
      <c r="J156" s="282"/>
      <c r="K156" s="282"/>
      <c r="L156" s="282"/>
      <c r="M156" s="282"/>
      <c r="N156" s="282"/>
      <c r="O156" s="282"/>
      <c r="P156" s="282"/>
      <c r="Q156" s="282"/>
      <c r="R156" s="282"/>
      <c r="S156" s="282"/>
      <c r="T156" s="282"/>
      <c r="U156" s="282"/>
      <c r="V156" s="282"/>
      <c r="W156" s="282"/>
      <c r="X156" s="282"/>
      <c r="Y156" s="282"/>
      <c r="Z156" s="282"/>
    </row>
    <row r="157" ht="12.75" customHeight="1">
      <c r="A157" s="282"/>
      <c r="B157" s="282"/>
      <c r="C157" s="282"/>
      <c r="D157" s="282"/>
      <c r="E157" s="282"/>
      <c r="F157" s="282"/>
      <c r="G157" s="282"/>
      <c r="H157" s="282"/>
      <c r="I157" s="282"/>
      <c r="J157" s="282"/>
      <c r="K157" s="282"/>
      <c r="L157" s="282"/>
      <c r="M157" s="282"/>
      <c r="N157" s="282"/>
      <c r="O157" s="282"/>
      <c r="P157" s="282"/>
      <c r="Q157" s="282"/>
      <c r="R157" s="282"/>
      <c r="S157" s="282"/>
      <c r="T157" s="282"/>
      <c r="U157" s="282"/>
      <c r="V157" s="282"/>
      <c r="W157" s="282"/>
      <c r="X157" s="282"/>
      <c r="Y157" s="282"/>
      <c r="Z157" s="282"/>
    </row>
    <row r="158" ht="12.75" customHeight="1">
      <c r="A158" s="282"/>
      <c r="B158" s="282"/>
      <c r="C158" s="282"/>
      <c r="D158" s="282"/>
      <c r="E158" s="282"/>
      <c r="F158" s="282"/>
      <c r="G158" s="282"/>
      <c r="H158" s="282"/>
      <c r="I158" s="282"/>
      <c r="J158" s="282"/>
      <c r="K158" s="282"/>
      <c r="L158" s="282"/>
      <c r="M158" s="282"/>
      <c r="N158" s="282"/>
      <c r="O158" s="282"/>
      <c r="P158" s="282"/>
      <c r="Q158" s="282"/>
      <c r="R158" s="282"/>
      <c r="S158" s="282"/>
      <c r="T158" s="282"/>
      <c r="U158" s="282"/>
      <c r="V158" s="282"/>
      <c r="W158" s="282"/>
      <c r="X158" s="282"/>
      <c r="Y158" s="282"/>
      <c r="Z158" s="282"/>
    </row>
    <row r="159" ht="12.75" customHeight="1">
      <c r="A159" s="282"/>
      <c r="B159" s="282"/>
      <c r="C159" s="282"/>
      <c r="D159" s="282"/>
      <c r="E159" s="282"/>
      <c r="F159" s="282"/>
      <c r="G159" s="282"/>
      <c r="H159" s="282"/>
      <c r="I159" s="282"/>
      <c r="J159" s="282"/>
      <c r="K159" s="282"/>
      <c r="L159" s="282"/>
      <c r="M159" s="282"/>
      <c r="N159" s="282"/>
      <c r="O159" s="282"/>
      <c r="P159" s="282"/>
      <c r="Q159" s="282"/>
      <c r="R159" s="282"/>
      <c r="S159" s="282"/>
      <c r="T159" s="282"/>
      <c r="U159" s="282"/>
      <c r="V159" s="282"/>
      <c r="W159" s="282"/>
      <c r="X159" s="282"/>
      <c r="Y159" s="282"/>
      <c r="Z159" s="282"/>
    </row>
    <row r="160" ht="12.75" customHeight="1">
      <c r="A160" s="282"/>
      <c r="B160" s="282"/>
      <c r="C160" s="282"/>
      <c r="D160" s="282"/>
      <c r="E160" s="282"/>
      <c r="F160" s="282"/>
      <c r="G160" s="282"/>
      <c r="H160" s="282"/>
      <c r="I160" s="282"/>
      <c r="J160" s="282"/>
      <c r="K160" s="282"/>
      <c r="L160" s="282"/>
      <c r="M160" s="282"/>
      <c r="N160" s="282"/>
      <c r="O160" s="282"/>
      <c r="P160" s="282"/>
      <c r="Q160" s="282"/>
      <c r="R160" s="282"/>
      <c r="S160" s="282"/>
      <c r="T160" s="282"/>
      <c r="U160" s="282"/>
      <c r="V160" s="282"/>
      <c r="W160" s="282"/>
      <c r="X160" s="282"/>
      <c r="Y160" s="282"/>
      <c r="Z160" s="282"/>
    </row>
    <row r="161" ht="12.75" customHeight="1">
      <c r="A161" s="282"/>
      <c r="B161" s="282"/>
      <c r="C161" s="282"/>
      <c r="D161" s="282"/>
      <c r="E161" s="282"/>
      <c r="F161" s="282"/>
      <c r="G161" s="282"/>
      <c r="H161" s="282"/>
      <c r="I161" s="282"/>
      <c r="J161" s="282"/>
      <c r="K161" s="282"/>
      <c r="L161" s="282"/>
      <c r="M161" s="282"/>
      <c r="N161" s="282"/>
      <c r="O161" s="282"/>
      <c r="P161" s="282"/>
      <c r="Q161" s="282"/>
      <c r="R161" s="282"/>
      <c r="S161" s="282"/>
      <c r="T161" s="282"/>
      <c r="U161" s="282"/>
      <c r="V161" s="282"/>
      <c r="W161" s="282"/>
      <c r="X161" s="282"/>
      <c r="Y161" s="282"/>
      <c r="Z161" s="282"/>
    </row>
    <row r="162" ht="12.75" customHeight="1">
      <c r="A162" s="282"/>
      <c r="B162" s="282"/>
      <c r="C162" s="282"/>
      <c r="D162" s="282"/>
      <c r="E162" s="282"/>
      <c r="F162" s="282"/>
      <c r="G162" s="282"/>
      <c r="H162" s="282"/>
      <c r="I162" s="282"/>
      <c r="J162" s="282"/>
      <c r="K162" s="282"/>
      <c r="L162" s="282"/>
      <c r="M162" s="282"/>
      <c r="N162" s="282"/>
      <c r="O162" s="282"/>
      <c r="P162" s="282"/>
      <c r="Q162" s="282"/>
      <c r="R162" s="282"/>
      <c r="S162" s="282"/>
      <c r="T162" s="282"/>
      <c r="U162" s="282"/>
      <c r="V162" s="282"/>
      <c r="W162" s="282"/>
      <c r="X162" s="282"/>
      <c r="Y162" s="282"/>
      <c r="Z162" s="282"/>
    </row>
    <row r="163" ht="12.75" customHeight="1">
      <c r="A163" s="282"/>
      <c r="B163" s="282"/>
      <c r="C163" s="282"/>
      <c r="D163" s="282"/>
      <c r="E163" s="282"/>
      <c r="F163" s="282"/>
      <c r="G163" s="282"/>
      <c r="H163" s="282"/>
      <c r="I163" s="282"/>
      <c r="J163" s="282"/>
      <c r="K163" s="282"/>
      <c r="L163" s="282"/>
      <c r="M163" s="282"/>
      <c r="N163" s="282"/>
      <c r="O163" s="282"/>
      <c r="P163" s="282"/>
      <c r="Q163" s="282"/>
      <c r="R163" s="282"/>
      <c r="S163" s="282"/>
      <c r="T163" s="282"/>
      <c r="U163" s="282"/>
      <c r="V163" s="282"/>
      <c r="W163" s="282"/>
      <c r="X163" s="282"/>
      <c r="Y163" s="282"/>
      <c r="Z163" s="282"/>
    </row>
    <row r="164" ht="12.75" customHeight="1">
      <c r="A164" s="282"/>
      <c r="B164" s="282"/>
      <c r="C164" s="282"/>
      <c r="D164" s="282"/>
      <c r="E164" s="282"/>
      <c r="F164" s="282"/>
      <c r="G164" s="282"/>
      <c r="H164" s="282"/>
      <c r="I164" s="282"/>
      <c r="J164" s="282"/>
      <c r="K164" s="282"/>
      <c r="L164" s="282"/>
      <c r="M164" s="282"/>
      <c r="N164" s="282"/>
      <c r="O164" s="282"/>
      <c r="P164" s="282"/>
      <c r="Q164" s="282"/>
      <c r="R164" s="282"/>
      <c r="S164" s="282"/>
      <c r="T164" s="282"/>
      <c r="U164" s="282"/>
      <c r="V164" s="282"/>
      <c r="W164" s="282"/>
      <c r="X164" s="282"/>
      <c r="Y164" s="282"/>
      <c r="Z164" s="282"/>
    </row>
    <row r="165" ht="12.75" customHeight="1">
      <c r="A165" s="282"/>
      <c r="B165" s="282"/>
      <c r="C165" s="282"/>
      <c r="D165" s="282"/>
      <c r="E165" s="282"/>
      <c r="F165" s="282"/>
      <c r="G165" s="282"/>
      <c r="H165" s="282"/>
      <c r="I165" s="282"/>
      <c r="J165" s="282"/>
      <c r="K165" s="282"/>
      <c r="L165" s="282"/>
      <c r="M165" s="282"/>
      <c r="N165" s="282"/>
      <c r="O165" s="282"/>
      <c r="P165" s="282"/>
      <c r="Q165" s="282"/>
      <c r="R165" s="282"/>
      <c r="S165" s="282"/>
      <c r="T165" s="282"/>
      <c r="U165" s="282"/>
      <c r="V165" s="282"/>
      <c r="W165" s="282"/>
      <c r="X165" s="282"/>
      <c r="Y165" s="282"/>
      <c r="Z165" s="282"/>
    </row>
    <row r="166" ht="12.75" customHeight="1">
      <c r="A166" s="282"/>
      <c r="B166" s="282"/>
      <c r="C166" s="282"/>
      <c r="D166" s="282"/>
      <c r="E166" s="282"/>
      <c r="F166" s="282"/>
      <c r="G166" s="282"/>
      <c r="H166" s="282"/>
      <c r="I166" s="282"/>
      <c r="J166" s="282"/>
      <c r="K166" s="282"/>
      <c r="L166" s="282"/>
      <c r="M166" s="282"/>
      <c r="N166" s="282"/>
      <c r="O166" s="282"/>
      <c r="P166" s="282"/>
      <c r="Q166" s="282"/>
      <c r="R166" s="282"/>
      <c r="S166" s="282"/>
      <c r="T166" s="282"/>
      <c r="U166" s="282"/>
      <c r="V166" s="282"/>
      <c r="W166" s="282"/>
      <c r="X166" s="282"/>
      <c r="Y166" s="282"/>
      <c r="Z166" s="282"/>
    </row>
    <row r="167" ht="12.75" customHeight="1">
      <c r="A167" s="282"/>
      <c r="B167" s="282"/>
      <c r="C167" s="282"/>
      <c r="D167" s="282"/>
      <c r="E167" s="282"/>
      <c r="F167" s="282"/>
      <c r="G167" s="282"/>
      <c r="H167" s="282"/>
      <c r="I167" s="282"/>
      <c r="J167" s="282"/>
      <c r="K167" s="282"/>
      <c r="L167" s="282"/>
      <c r="M167" s="282"/>
      <c r="N167" s="282"/>
      <c r="O167" s="282"/>
      <c r="P167" s="282"/>
      <c r="Q167" s="282"/>
      <c r="R167" s="282"/>
      <c r="S167" s="282"/>
      <c r="T167" s="282"/>
      <c r="U167" s="282"/>
      <c r="V167" s="282"/>
      <c r="W167" s="282"/>
      <c r="X167" s="282"/>
      <c r="Y167" s="282"/>
      <c r="Z167" s="282"/>
    </row>
    <row r="168" ht="12.75" customHeight="1">
      <c r="A168" s="282"/>
      <c r="B168" s="282"/>
      <c r="C168" s="282"/>
      <c r="D168" s="282"/>
      <c r="E168" s="282"/>
      <c r="F168" s="282"/>
      <c r="G168" s="282"/>
      <c r="H168" s="282"/>
      <c r="I168" s="282"/>
      <c r="J168" s="282"/>
      <c r="K168" s="282"/>
      <c r="L168" s="282"/>
      <c r="M168" s="282"/>
      <c r="N168" s="282"/>
      <c r="O168" s="282"/>
      <c r="P168" s="282"/>
      <c r="Q168" s="282"/>
      <c r="R168" s="282"/>
      <c r="S168" s="282"/>
      <c r="T168" s="282"/>
      <c r="U168" s="282"/>
      <c r="V168" s="282"/>
      <c r="W168" s="282"/>
      <c r="X168" s="282"/>
      <c r="Y168" s="282"/>
      <c r="Z168" s="282"/>
    </row>
    <row r="169" ht="12.75" customHeight="1">
      <c r="A169" s="282"/>
      <c r="B169" s="282"/>
      <c r="C169" s="282"/>
      <c r="D169" s="282"/>
      <c r="E169" s="282"/>
      <c r="F169" s="282"/>
      <c r="G169" s="282"/>
      <c r="H169" s="282"/>
      <c r="I169" s="282"/>
      <c r="J169" s="282"/>
      <c r="K169" s="282"/>
      <c r="L169" s="282"/>
      <c r="M169" s="282"/>
      <c r="N169" s="282"/>
      <c r="O169" s="282"/>
      <c r="P169" s="282"/>
      <c r="Q169" s="282"/>
      <c r="R169" s="282"/>
      <c r="S169" s="282"/>
      <c r="T169" s="282"/>
      <c r="U169" s="282"/>
      <c r="V169" s="282"/>
      <c r="W169" s="282"/>
      <c r="X169" s="282"/>
      <c r="Y169" s="282"/>
      <c r="Z169" s="282"/>
    </row>
    <row r="170" ht="12.75" customHeight="1">
      <c r="A170" s="282"/>
      <c r="B170" s="282"/>
      <c r="C170" s="282"/>
      <c r="D170" s="282"/>
      <c r="E170" s="282"/>
      <c r="F170" s="282"/>
      <c r="G170" s="282"/>
      <c r="H170" s="282"/>
      <c r="I170" s="282"/>
      <c r="J170" s="282"/>
      <c r="K170" s="282"/>
      <c r="L170" s="282"/>
      <c r="M170" s="282"/>
      <c r="N170" s="282"/>
      <c r="O170" s="282"/>
      <c r="P170" s="282"/>
      <c r="Q170" s="282"/>
      <c r="R170" s="282"/>
      <c r="S170" s="282"/>
      <c r="T170" s="282"/>
      <c r="U170" s="282"/>
      <c r="V170" s="282"/>
      <c r="W170" s="282"/>
      <c r="X170" s="282"/>
      <c r="Y170" s="282"/>
      <c r="Z170" s="282"/>
    </row>
    <row r="171" ht="12.75" customHeight="1">
      <c r="A171" s="282"/>
      <c r="B171" s="282"/>
      <c r="C171" s="282"/>
      <c r="D171" s="282"/>
      <c r="E171" s="282"/>
      <c r="F171" s="282"/>
      <c r="G171" s="282"/>
      <c r="H171" s="282"/>
      <c r="I171" s="282"/>
      <c r="J171" s="282"/>
      <c r="K171" s="282"/>
      <c r="L171" s="282"/>
      <c r="M171" s="282"/>
      <c r="N171" s="282"/>
      <c r="O171" s="282"/>
      <c r="P171" s="282"/>
      <c r="Q171" s="282"/>
      <c r="R171" s="282"/>
      <c r="S171" s="282"/>
      <c r="T171" s="282"/>
      <c r="U171" s="282"/>
      <c r="V171" s="282"/>
      <c r="W171" s="282"/>
      <c r="X171" s="282"/>
      <c r="Y171" s="282"/>
      <c r="Z171" s="282"/>
    </row>
    <row r="172" ht="12.75" customHeight="1">
      <c r="A172" s="282"/>
      <c r="B172" s="282"/>
      <c r="C172" s="282"/>
      <c r="D172" s="282"/>
      <c r="E172" s="282"/>
      <c r="F172" s="282"/>
      <c r="G172" s="282"/>
      <c r="H172" s="282"/>
      <c r="I172" s="282"/>
      <c r="J172" s="282"/>
      <c r="K172" s="282"/>
      <c r="L172" s="282"/>
      <c r="M172" s="282"/>
      <c r="N172" s="282"/>
      <c r="O172" s="282"/>
      <c r="P172" s="282"/>
      <c r="Q172" s="282"/>
      <c r="R172" s="282"/>
      <c r="S172" s="282"/>
      <c r="T172" s="282"/>
      <c r="U172" s="282"/>
      <c r="V172" s="282"/>
      <c r="W172" s="282"/>
      <c r="X172" s="282"/>
      <c r="Y172" s="282"/>
      <c r="Z172" s="282"/>
    </row>
    <row r="173" ht="12.75" customHeight="1">
      <c r="A173" s="282"/>
      <c r="B173" s="282"/>
      <c r="C173" s="282"/>
      <c r="D173" s="282"/>
      <c r="E173" s="282"/>
      <c r="F173" s="282"/>
      <c r="G173" s="282"/>
      <c r="H173" s="282"/>
      <c r="I173" s="282"/>
      <c r="J173" s="282"/>
      <c r="K173" s="282"/>
      <c r="L173" s="282"/>
      <c r="M173" s="282"/>
      <c r="N173" s="282"/>
      <c r="O173" s="282"/>
      <c r="P173" s="282"/>
      <c r="Q173" s="282"/>
      <c r="R173" s="282"/>
      <c r="S173" s="282"/>
      <c r="T173" s="282"/>
      <c r="U173" s="282"/>
      <c r="V173" s="282"/>
      <c r="W173" s="282"/>
      <c r="X173" s="282"/>
      <c r="Y173" s="282"/>
      <c r="Z173" s="282"/>
    </row>
    <row r="174" ht="12.75" customHeight="1">
      <c r="A174" s="282"/>
      <c r="B174" s="282"/>
      <c r="C174" s="282"/>
      <c r="D174" s="282"/>
      <c r="E174" s="282"/>
      <c r="F174" s="282"/>
      <c r="G174" s="282"/>
      <c r="H174" s="282"/>
      <c r="I174" s="282"/>
      <c r="J174" s="282"/>
      <c r="K174" s="282"/>
      <c r="L174" s="282"/>
      <c r="M174" s="282"/>
      <c r="N174" s="282"/>
      <c r="O174" s="282"/>
      <c r="P174" s="282"/>
      <c r="Q174" s="282"/>
      <c r="R174" s="282"/>
      <c r="S174" s="282"/>
      <c r="T174" s="282"/>
      <c r="U174" s="282"/>
      <c r="V174" s="282"/>
      <c r="W174" s="282"/>
      <c r="X174" s="282"/>
      <c r="Y174" s="282"/>
      <c r="Z174" s="282"/>
    </row>
    <row r="175" ht="12.75" customHeight="1">
      <c r="A175" s="282"/>
      <c r="B175" s="282"/>
      <c r="C175" s="282"/>
      <c r="D175" s="282"/>
      <c r="E175" s="282"/>
      <c r="F175" s="282"/>
      <c r="G175" s="282"/>
      <c r="H175" s="282"/>
      <c r="I175" s="282"/>
      <c r="J175" s="282"/>
      <c r="K175" s="282"/>
      <c r="L175" s="282"/>
      <c r="M175" s="282"/>
      <c r="N175" s="282"/>
      <c r="O175" s="282"/>
      <c r="P175" s="282"/>
      <c r="Q175" s="282"/>
      <c r="R175" s="282"/>
      <c r="S175" s="282"/>
      <c r="T175" s="282"/>
      <c r="U175" s="282"/>
      <c r="V175" s="282"/>
      <c r="W175" s="282"/>
      <c r="X175" s="282"/>
      <c r="Y175" s="282"/>
      <c r="Z175" s="282"/>
    </row>
    <row r="176" ht="12.75" customHeight="1">
      <c r="A176" s="282"/>
      <c r="B176" s="282"/>
      <c r="C176" s="282"/>
      <c r="D176" s="282"/>
      <c r="E176" s="282"/>
      <c r="F176" s="282"/>
      <c r="G176" s="282"/>
      <c r="H176" s="282"/>
      <c r="I176" s="282"/>
      <c r="J176" s="282"/>
      <c r="K176" s="282"/>
      <c r="L176" s="282"/>
      <c r="M176" s="282"/>
      <c r="N176" s="282"/>
      <c r="O176" s="282"/>
      <c r="P176" s="282"/>
      <c r="Q176" s="282"/>
      <c r="R176" s="282"/>
      <c r="S176" s="282"/>
      <c r="T176" s="282"/>
      <c r="U176" s="282"/>
      <c r="V176" s="282"/>
      <c r="W176" s="282"/>
      <c r="X176" s="282"/>
      <c r="Y176" s="282"/>
      <c r="Z176" s="282"/>
    </row>
    <row r="177" ht="12.75" customHeight="1">
      <c r="A177" s="282"/>
      <c r="B177" s="282"/>
      <c r="C177" s="282"/>
      <c r="D177" s="282"/>
      <c r="E177" s="282"/>
      <c r="F177" s="282"/>
      <c r="G177" s="282"/>
      <c r="H177" s="282"/>
      <c r="I177" s="282"/>
      <c r="J177" s="282"/>
      <c r="K177" s="282"/>
      <c r="L177" s="282"/>
      <c r="M177" s="282"/>
      <c r="N177" s="282"/>
      <c r="O177" s="282"/>
      <c r="P177" s="282"/>
      <c r="Q177" s="282"/>
      <c r="R177" s="282"/>
      <c r="S177" s="282"/>
      <c r="T177" s="282"/>
      <c r="U177" s="282"/>
      <c r="V177" s="282"/>
      <c r="W177" s="282"/>
      <c r="X177" s="282"/>
      <c r="Y177" s="282"/>
      <c r="Z177" s="282"/>
    </row>
    <row r="178" ht="12.75" customHeight="1">
      <c r="A178" s="282"/>
      <c r="B178" s="282"/>
      <c r="C178" s="282"/>
      <c r="D178" s="282"/>
      <c r="E178" s="282"/>
      <c r="F178" s="282"/>
      <c r="G178" s="282"/>
      <c r="H178" s="282"/>
      <c r="I178" s="282"/>
      <c r="J178" s="282"/>
      <c r="K178" s="282"/>
      <c r="L178" s="282"/>
      <c r="M178" s="282"/>
      <c r="N178" s="282"/>
      <c r="O178" s="282"/>
      <c r="P178" s="282"/>
      <c r="Q178" s="282"/>
      <c r="R178" s="282"/>
      <c r="S178" s="282"/>
      <c r="T178" s="282"/>
      <c r="U178" s="282"/>
      <c r="V178" s="282"/>
      <c r="W178" s="282"/>
      <c r="X178" s="282"/>
      <c r="Y178" s="282"/>
      <c r="Z178" s="282"/>
    </row>
    <row r="179" ht="12.75" customHeight="1">
      <c r="A179" s="282"/>
      <c r="B179" s="282"/>
      <c r="C179" s="282"/>
      <c r="D179" s="282"/>
      <c r="E179" s="282"/>
      <c r="F179" s="282"/>
      <c r="G179" s="282"/>
      <c r="H179" s="282"/>
      <c r="I179" s="282"/>
      <c r="J179" s="282"/>
      <c r="K179" s="282"/>
      <c r="L179" s="282"/>
      <c r="M179" s="282"/>
      <c r="N179" s="282"/>
      <c r="O179" s="282"/>
      <c r="P179" s="282"/>
      <c r="Q179" s="282"/>
      <c r="R179" s="282"/>
      <c r="S179" s="282"/>
      <c r="T179" s="282"/>
      <c r="U179" s="282"/>
      <c r="V179" s="282"/>
      <c r="W179" s="282"/>
      <c r="X179" s="282"/>
      <c r="Y179" s="282"/>
      <c r="Z179" s="282"/>
    </row>
    <row r="180" ht="12.75" customHeight="1">
      <c r="A180" s="282"/>
      <c r="B180" s="282"/>
      <c r="C180" s="282"/>
      <c r="D180" s="282"/>
      <c r="E180" s="282"/>
      <c r="F180" s="282"/>
      <c r="G180" s="282"/>
      <c r="H180" s="282"/>
      <c r="I180" s="282"/>
      <c r="J180" s="282"/>
      <c r="K180" s="282"/>
      <c r="L180" s="282"/>
      <c r="M180" s="282"/>
      <c r="N180" s="282"/>
      <c r="O180" s="282"/>
      <c r="P180" s="282"/>
      <c r="Q180" s="282"/>
      <c r="R180" s="282"/>
      <c r="S180" s="282"/>
      <c r="T180" s="282"/>
      <c r="U180" s="282"/>
      <c r="V180" s="282"/>
      <c r="W180" s="282"/>
      <c r="X180" s="282"/>
      <c r="Y180" s="282"/>
      <c r="Z180" s="282"/>
    </row>
    <row r="181" ht="12.75" customHeight="1">
      <c r="A181" s="282"/>
      <c r="B181" s="282"/>
      <c r="C181" s="282"/>
      <c r="D181" s="282"/>
      <c r="E181" s="282"/>
      <c r="F181" s="282"/>
      <c r="G181" s="282"/>
      <c r="H181" s="282"/>
      <c r="I181" s="282"/>
      <c r="J181" s="282"/>
      <c r="K181" s="282"/>
      <c r="L181" s="282"/>
      <c r="M181" s="282"/>
      <c r="N181" s="282"/>
      <c r="O181" s="282"/>
      <c r="P181" s="282"/>
      <c r="Q181" s="282"/>
      <c r="R181" s="282"/>
      <c r="S181" s="282"/>
      <c r="T181" s="282"/>
      <c r="U181" s="282"/>
      <c r="V181" s="282"/>
      <c r="W181" s="282"/>
      <c r="X181" s="282"/>
      <c r="Y181" s="282"/>
      <c r="Z181" s="282"/>
    </row>
    <row r="182" ht="12.75" customHeight="1">
      <c r="A182" s="282"/>
      <c r="B182" s="282"/>
      <c r="C182" s="282"/>
      <c r="D182" s="282"/>
      <c r="E182" s="282"/>
      <c r="F182" s="282"/>
      <c r="G182" s="282"/>
      <c r="H182" s="282"/>
      <c r="I182" s="282"/>
      <c r="J182" s="282"/>
      <c r="K182" s="282"/>
      <c r="L182" s="282"/>
      <c r="M182" s="282"/>
      <c r="N182" s="282"/>
      <c r="O182" s="282"/>
      <c r="P182" s="282"/>
      <c r="Q182" s="282"/>
      <c r="R182" s="282"/>
      <c r="S182" s="282"/>
      <c r="T182" s="282"/>
      <c r="U182" s="282"/>
      <c r="V182" s="282"/>
      <c r="W182" s="282"/>
      <c r="X182" s="282"/>
      <c r="Y182" s="282"/>
      <c r="Z182" s="282"/>
    </row>
    <row r="183" ht="12.75" customHeight="1">
      <c r="A183" s="282"/>
      <c r="B183" s="282"/>
      <c r="C183" s="282"/>
      <c r="D183" s="282"/>
      <c r="E183" s="282"/>
      <c r="F183" s="282"/>
      <c r="G183" s="282"/>
      <c r="H183" s="282"/>
      <c r="I183" s="282"/>
      <c r="J183" s="282"/>
      <c r="K183" s="282"/>
      <c r="L183" s="282"/>
      <c r="M183" s="282"/>
      <c r="N183" s="282"/>
      <c r="O183" s="282"/>
      <c r="P183" s="282"/>
      <c r="Q183" s="282"/>
      <c r="R183" s="282"/>
      <c r="S183" s="282"/>
      <c r="T183" s="282"/>
      <c r="U183" s="282"/>
      <c r="V183" s="282"/>
      <c r="W183" s="282"/>
      <c r="X183" s="282"/>
      <c r="Y183" s="282"/>
      <c r="Z183" s="282"/>
    </row>
    <row r="184" ht="12.75" customHeight="1">
      <c r="A184" s="282"/>
      <c r="B184" s="282"/>
      <c r="C184" s="282"/>
      <c r="D184" s="282"/>
      <c r="E184" s="282"/>
      <c r="F184" s="282"/>
      <c r="G184" s="282"/>
      <c r="H184" s="282"/>
      <c r="I184" s="282"/>
      <c r="J184" s="282"/>
      <c r="K184" s="282"/>
      <c r="L184" s="282"/>
      <c r="M184" s="282"/>
      <c r="N184" s="282"/>
      <c r="O184" s="282"/>
      <c r="P184" s="282"/>
      <c r="Q184" s="282"/>
      <c r="R184" s="282"/>
      <c r="S184" s="282"/>
      <c r="T184" s="282"/>
      <c r="U184" s="282"/>
      <c r="V184" s="282"/>
      <c r="W184" s="282"/>
      <c r="X184" s="282"/>
      <c r="Y184" s="282"/>
      <c r="Z184" s="282"/>
    </row>
    <row r="185" ht="12.75" customHeight="1">
      <c r="A185" s="282"/>
      <c r="B185" s="282"/>
      <c r="C185" s="282"/>
      <c r="D185" s="282"/>
      <c r="E185" s="282"/>
      <c r="F185" s="282"/>
      <c r="G185" s="282"/>
      <c r="H185" s="282"/>
      <c r="I185" s="282"/>
      <c r="J185" s="282"/>
      <c r="K185" s="282"/>
      <c r="L185" s="282"/>
      <c r="M185" s="282"/>
      <c r="N185" s="282"/>
      <c r="O185" s="282"/>
      <c r="P185" s="282"/>
      <c r="Q185" s="282"/>
      <c r="R185" s="282"/>
      <c r="S185" s="282"/>
      <c r="T185" s="282"/>
      <c r="U185" s="282"/>
      <c r="V185" s="282"/>
      <c r="W185" s="282"/>
      <c r="X185" s="282"/>
      <c r="Y185" s="282"/>
      <c r="Z185" s="282"/>
    </row>
    <row r="186" ht="12.75" customHeight="1">
      <c r="A186" s="282"/>
      <c r="B186" s="282"/>
      <c r="C186" s="282"/>
      <c r="D186" s="282"/>
      <c r="E186" s="282"/>
      <c r="F186" s="282"/>
      <c r="G186" s="282"/>
      <c r="H186" s="282"/>
      <c r="I186" s="282"/>
      <c r="J186" s="282"/>
      <c r="K186" s="282"/>
      <c r="L186" s="282"/>
      <c r="M186" s="282"/>
      <c r="N186" s="282"/>
      <c r="O186" s="282"/>
      <c r="P186" s="282"/>
      <c r="Q186" s="282"/>
      <c r="R186" s="282"/>
      <c r="S186" s="282"/>
      <c r="T186" s="282"/>
      <c r="U186" s="282"/>
      <c r="V186" s="282"/>
      <c r="W186" s="282"/>
      <c r="X186" s="282"/>
      <c r="Y186" s="282"/>
      <c r="Z186" s="282"/>
    </row>
    <row r="187" ht="12.75" customHeight="1">
      <c r="A187" s="282"/>
      <c r="B187" s="282"/>
      <c r="C187" s="282"/>
      <c r="D187" s="282"/>
      <c r="E187" s="282"/>
      <c r="F187" s="282"/>
      <c r="G187" s="282"/>
      <c r="H187" s="282"/>
      <c r="I187" s="282"/>
      <c r="J187" s="282"/>
      <c r="K187" s="282"/>
      <c r="L187" s="282"/>
      <c r="M187" s="282"/>
      <c r="N187" s="282"/>
      <c r="O187" s="282"/>
      <c r="P187" s="282"/>
      <c r="Q187" s="282"/>
      <c r="R187" s="282"/>
      <c r="S187" s="282"/>
      <c r="T187" s="282"/>
      <c r="U187" s="282"/>
      <c r="V187" s="282"/>
      <c r="W187" s="282"/>
      <c r="X187" s="282"/>
      <c r="Y187" s="282"/>
      <c r="Z187" s="282"/>
    </row>
    <row r="188" ht="12.75" customHeight="1">
      <c r="A188" s="282"/>
      <c r="B188" s="282"/>
      <c r="C188" s="282"/>
      <c r="D188" s="282"/>
      <c r="E188" s="282"/>
      <c r="F188" s="282"/>
      <c r="G188" s="282"/>
      <c r="H188" s="282"/>
      <c r="I188" s="282"/>
      <c r="J188" s="282"/>
      <c r="K188" s="282"/>
      <c r="L188" s="282"/>
      <c r="M188" s="282"/>
      <c r="N188" s="282"/>
      <c r="O188" s="282"/>
      <c r="P188" s="282"/>
      <c r="Q188" s="282"/>
      <c r="R188" s="282"/>
      <c r="S188" s="282"/>
      <c r="T188" s="282"/>
      <c r="U188" s="282"/>
      <c r="V188" s="282"/>
      <c r="W188" s="282"/>
      <c r="X188" s="282"/>
      <c r="Y188" s="282"/>
      <c r="Z188" s="282"/>
    </row>
    <row r="189" ht="12.75" customHeight="1">
      <c r="A189" s="282"/>
      <c r="B189" s="282"/>
      <c r="C189" s="282"/>
      <c r="D189" s="282"/>
      <c r="E189" s="282"/>
      <c r="F189" s="282"/>
      <c r="G189" s="282"/>
      <c r="H189" s="282"/>
      <c r="I189" s="282"/>
      <c r="J189" s="282"/>
      <c r="K189" s="282"/>
      <c r="L189" s="282"/>
      <c r="M189" s="282"/>
      <c r="N189" s="282"/>
      <c r="O189" s="282"/>
      <c r="P189" s="282"/>
      <c r="Q189" s="282"/>
      <c r="R189" s="282"/>
      <c r="S189" s="282"/>
      <c r="T189" s="282"/>
      <c r="U189" s="282"/>
      <c r="V189" s="282"/>
      <c r="W189" s="282"/>
      <c r="X189" s="282"/>
      <c r="Y189" s="282"/>
      <c r="Z189" s="282"/>
    </row>
    <row r="190" ht="12.75" customHeight="1">
      <c r="A190" s="282"/>
      <c r="B190" s="282"/>
      <c r="C190" s="282"/>
      <c r="D190" s="282"/>
      <c r="E190" s="282"/>
      <c r="F190" s="282"/>
      <c r="G190" s="282"/>
      <c r="H190" s="282"/>
      <c r="I190" s="282"/>
      <c r="J190" s="282"/>
      <c r="K190" s="282"/>
      <c r="L190" s="282"/>
      <c r="M190" s="282"/>
      <c r="N190" s="282"/>
      <c r="O190" s="282"/>
      <c r="P190" s="282"/>
      <c r="Q190" s="282"/>
      <c r="R190" s="282"/>
      <c r="S190" s="282"/>
      <c r="T190" s="282"/>
      <c r="U190" s="282"/>
      <c r="V190" s="282"/>
      <c r="W190" s="282"/>
      <c r="X190" s="282"/>
      <c r="Y190" s="282"/>
      <c r="Z190" s="282"/>
    </row>
    <row r="191" ht="12.75" customHeight="1">
      <c r="A191" s="282"/>
      <c r="B191" s="282"/>
      <c r="C191" s="282"/>
      <c r="D191" s="282"/>
      <c r="E191" s="282"/>
      <c r="F191" s="282"/>
      <c r="G191" s="282"/>
      <c r="H191" s="282"/>
      <c r="I191" s="282"/>
      <c r="J191" s="282"/>
      <c r="K191" s="282"/>
      <c r="L191" s="282"/>
      <c r="M191" s="282"/>
      <c r="N191" s="282"/>
      <c r="O191" s="282"/>
      <c r="P191" s="282"/>
      <c r="Q191" s="282"/>
      <c r="R191" s="282"/>
      <c r="S191" s="282"/>
      <c r="T191" s="282"/>
      <c r="U191" s="282"/>
      <c r="V191" s="282"/>
      <c r="W191" s="282"/>
      <c r="X191" s="282"/>
      <c r="Y191" s="282"/>
      <c r="Z191" s="282"/>
    </row>
    <row r="192" ht="12.75" customHeight="1">
      <c r="A192" s="282"/>
      <c r="B192" s="282"/>
      <c r="C192" s="282"/>
      <c r="D192" s="282"/>
      <c r="E192" s="282"/>
      <c r="F192" s="282"/>
      <c r="G192" s="282"/>
      <c r="H192" s="282"/>
      <c r="I192" s="282"/>
      <c r="J192" s="282"/>
      <c r="K192" s="282"/>
      <c r="L192" s="282"/>
      <c r="M192" s="282"/>
      <c r="N192" s="282"/>
      <c r="O192" s="282"/>
      <c r="P192" s="282"/>
      <c r="Q192" s="282"/>
      <c r="R192" s="282"/>
      <c r="S192" s="282"/>
      <c r="T192" s="282"/>
      <c r="U192" s="282"/>
      <c r="V192" s="282"/>
      <c r="W192" s="282"/>
      <c r="X192" s="282"/>
      <c r="Y192" s="282"/>
      <c r="Z192" s="282"/>
    </row>
    <row r="193" ht="12.75" customHeight="1">
      <c r="A193" s="282"/>
      <c r="B193" s="282"/>
      <c r="C193" s="282"/>
      <c r="D193" s="282"/>
      <c r="E193" s="282"/>
      <c r="F193" s="282"/>
      <c r="G193" s="282"/>
      <c r="H193" s="282"/>
      <c r="I193" s="282"/>
      <c r="J193" s="282"/>
      <c r="K193" s="282"/>
      <c r="L193" s="282"/>
      <c r="M193" s="282"/>
      <c r="N193" s="282"/>
      <c r="O193" s="282"/>
      <c r="P193" s="282"/>
      <c r="Q193" s="282"/>
      <c r="R193" s="282"/>
      <c r="S193" s="282"/>
      <c r="T193" s="282"/>
      <c r="U193" s="282"/>
      <c r="V193" s="282"/>
      <c r="W193" s="282"/>
      <c r="X193" s="282"/>
      <c r="Y193" s="282"/>
      <c r="Z193" s="282"/>
    </row>
    <row r="194" ht="12.75" customHeight="1">
      <c r="A194" s="282"/>
      <c r="B194" s="282"/>
      <c r="C194" s="282"/>
      <c r="D194" s="282"/>
      <c r="E194" s="282"/>
      <c r="F194" s="282"/>
      <c r="G194" s="282"/>
      <c r="H194" s="282"/>
      <c r="I194" s="282"/>
      <c r="J194" s="282"/>
      <c r="K194" s="282"/>
      <c r="L194" s="282"/>
      <c r="M194" s="282"/>
      <c r="N194" s="282"/>
      <c r="O194" s="282"/>
      <c r="P194" s="282"/>
      <c r="Q194" s="282"/>
      <c r="R194" s="282"/>
      <c r="S194" s="282"/>
      <c r="T194" s="282"/>
      <c r="U194" s="282"/>
      <c r="V194" s="282"/>
      <c r="W194" s="282"/>
      <c r="X194" s="282"/>
      <c r="Y194" s="282"/>
      <c r="Z194" s="282"/>
    </row>
    <row r="195" ht="12.75" customHeight="1">
      <c r="A195" s="282"/>
      <c r="B195" s="282"/>
      <c r="C195" s="282"/>
      <c r="D195" s="282"/>
      <c r="E195" s="282"/>
      <c r="F195" s="282"/>
      <c r="G195" s="282"/>
      <c r="H195" s="282"/>
      <c r="I195" s="282"/>
      <c r="J195" s="282"/>
      <c r="K195" s="282"/>
      <c r="L195" s="282"/>
      <c r="M195" s="282"/>
      <c r="N195" s="282"/>
      <c r="O195" s="282"/>
      <c r="P195" s="282"/>
      <c r="Q195" s="282"/>
      <c r="R195" s="282"/>
      <c r="S195" s="282"/>
      <c r="T195" s="282"/>
      <c r="U195" s="282"/>
      <c r="V195" s="282"/>
      <c r="W195" s="282"/>
      <c r="X195" s="282"/>
      <c r="Y195" s="282"/>
      <c r="Z195" s="282"/>
    </row>
    <row r="196" ht="12.75" customHeight="1">
      <c r="A196" s="282"/>
      <c r="B196" s="282"/>
      <c r="C196" s="282"/>
      <c r="D196" s="282"/>
      <c r="E196" s="282"/>
      <c r="F196" s="282"/>
      <c r="G196" s="282"/>
      <c r="H196" s="282"/>
      <c r="I196" s="282"/>
      <c r="J196" s="282"/>
      <c r="K196" s="282"/>
      <c r="L196" s="282"/>
      <c r="M196" s="282"/>
      <c r="N196" s="282"/>
      <c r="O196" s="282"/>
      <c r="P196" s="282"/>
      <c r="Q196" s="282"/>
      <c r="R196" s="282"/>
      <c r="S196" s="282"/>
      <c r="T196" s="282"/>
      <c r="U196" s="282"/>
      <c r="V196" s="282"/>
      <c r="W196" s="282"/>
      <c r="X196" s="282"/>
      <c r="Y196" s="282"/>
      <c r="Z196" s="282"/>
    </row>
    <row r="197" ht="12.75" customHeight="1">
      <c r="A197" s="282"/>
      <c r="B197" s="282"/>
      <c r="C197" s="282"/>
      <c r="D197" s="282"/>
      <c r="E197" s="282"/>
      <c r="F197" s="282"/>
      <c r="G197" s="282"/>
      <c r="H197" s="282"/>
      <c r="I197" s="282"/>
      <c r="J197" s="282"/>
      <c r="K197" s="282"/>
      <c r="L197" s="282"/>
      <c r="M197" s="282"/>
      <c r="N197" s="282"/>
      <c r="O197" s="282"/>
      <c r="P197" s="282"/>
      <c r="Q197" s="282"/>
      <c r="R197" s="282"/>
      <c r="S197" s="282"/>
      <c r="T197" s="282"/>
      <c r="U197" s="282"/>
      <c r="V197" s="282"/>
      <c r="W197" s="282"/>
      <c r="X197" s="282"/>
      <c r="Y197" s="282"/>
      <c r="Z197" s="282"/>
    </row>
    <row r="198" ht="12.75" customHeight="1">
      <c r="A198" s="282"/>
      <c r="B198" s="282"/>
      <c r="C198" s="282"/>
      <c r="D198" s="282"/>
      <c r="E198" s="282"/>
      <c r="F198" s="282"/>
      <c r="G198" s="282"/>
      <c r="H198" s="282"/>
      <c r="I198" s="282"/>
      <c r="J198" s="282"/>
      <c r="K198" s="282"/>
      <c r="L198" s="282"/>
      <c r="M198" s="282"/>
      <c r="N198" s="282"/>
      <c r="O198" s="282"/>
      <c r="P198" s="282"/>
      <c r="Q198" s="282"/>
      <c r="R198" s="282"/>
      <c r="S198" s="282"/>
      <c r="T198" s="282"/>
      <c r="U198" s="282"/>
      <c r="V198" s="282"/>
      <c r="W198" s="282"/>
      <c r="X198" s="282"/>
      <c r="Y198" s="282"/>
      <c r="Z198" s="282"/>
    </row>
    <row r="199" ht="12.75" customHeight="1">
      <c r="A199" s="282"/>
      <c r="B199" s="282"/>
      <c r="C199" s="282"/>
      <c r="D199" s="282"/>
      <c r="E199" s="282"/>
      <c r="F199" s="282"/>
      <c r="G199" s="282"/>
      <c r="H199" s="282"/>
      <c r="I199" s="282"/>
      <c r="J199" s="282"/>
      <c r="K199" s="282"/>
      <c r="L199" s="282"/>
      <c r="M199" s="282"/>
      <c r="N199" s="282"/>
      <c r="O199" s="282"/>
      <c r="P199" s="282"/>
      <c r="Q199" s="282"/>
      <c r="R199" s="282"/>
      <c r="S199" s="282"/>
      <c r="T199" s="282"/>
      <c r="U199" s="282"/>
      <c r="V199" s="282"/>
      <c r="W199" s="282"/>
      <c r="X199" s="282"/>
      <c r="Y199" s="282"/>
      <c r="Z199" s="282"/>
    </row>
    <row r="200" ht="12.75" customHeight="1">
      <c r="A200" s="282"/>
      <c r="B200" s="282"/>
      <c r="C200" s="282"/>
      <c r="D200" s="282"/>
      <c r="E200" s="282"/>
      <c r="F200" s="282"/>
      <c r="G200" s="282"/>
      <c r="H200" s="282"/>
      <c r="I200" s="282"/>
      <c r="J200" s="282"/>
      <c r="K200" s="282"/>
      <c r="L200" s="282"/>
      <c r="M200" s="282"/>
      <c r="N200" s="282"/>
      <c r="O200" s="282"/>
      <c r="P200" s="282"/>
      <c r="Q200" s="282"/>
      <c r="R200" s="282"/>
      <c r="S200" s="282"/>
      <c r="T200" s="282"/>
      <c r="U200" s="282"/>
      <c r="V200" s="282"/>
      <c r="W200" s="282"/>
      <c r="X200" s="282"/>
      <c r="Y200" s="282"/>
      <c r="Z200" s="282"/>
    </row>
    <row r="201" ht="12.75" customHeight="1">
      <c r="A201" s="282"/>
      <c r="B201" s="282"/>
      <c r="C201" s="282"/>
      <c r="D201" s="282"/>
      <c r="E201" s="282"/>
      <c r="F201" s="282"/>
      <c r="G201" s="282"/>
      <c r="H201" s="282"/>
      <c r="I201" s="282"/>
      <c r="J201" s="282"/>
      <c r="K201" s="282"/>
      <c r="L201" s="282"/>
      <c r="M201" s="282"/>
      <c r="N201" s="282"/>
      <c r="O201" s="282"/>
      <c r="P201" s="282"/>
      <c r="Q201" s="282"/>
      <c r="R201" s="282"/>
      <c r="S201" s="282"/>
      <c r="T201" s="282"/>
      <c r="U201" s="282"/>
      <c r="V201" s="282"/>
      <c r="W201" s="282"/>
      <c r="X201" s="282"/>
      <c r="Y201" s="282"/>
      <c r="Z201" s="282"/>
    </row>
    <row r="202" ht="12.75" customHeight="1">
      <c r="A202" s="282"/>
      <c r="B202" s="282"/>
      <c r="C202" s="282"/>
      <c r="D202" s="282"/>
      <c r="E202" s="282"/>
      <c r="F202" s="282"/>
      <c r="G202" s="282"/>
      <c r="H202" s="282"/>
      <c r="I202" s="282"/>
      <c r="J202" s="282"/>
      <c r="K202" s="282"/>
      <c r="L202" s="282"/>
      <c r="M202" s="282"/>
      <c r="N202" s="282"/>
      <c r="O202" s="282"/>
      <c r="P202" s="282"/>
      <c r="Q202" s="282"/>
      <c r="R202" s="282"/>
      <c r="S202" s="282"/>
      <c r="T202" s="282"/>
      <c r="U202" s="282"/>
      <c r="V202" s="282"/>
      <c r="W202" s="282"/>
      <c r="X202" s="282"/>
      <c r="Y202" s="282"/>
      <c r="Z202" s="282"/>
    </row>
    <row r="203" ht="12.75" customHeight="1">
      <c r="A203" s="282"/>
      <c r="B203" s="282"/>
      <c r="C203" s="282"/>
      <c r="D203" s="282"/>
      <c r="E203" s="282"/>
      <c r="F203" s="282"/>
      <c r="G203" s="282"/>
      <c r="H203" s="282"/>
      <c r="I203" s="282"/>
      <c r="J203" s="282"/>
      <c r="K203" s="282"/>
      <c r="L203" s="282"/>
      <c r="M203" s="282"/>
      <c r="N203" s="282"/>
      <c r="O203" s="282"/>
      <c r="P203" s="282"/>
      <c r="Q203" s="282"/>
      <c r="R203" s="282"/>
      <c r="S203" s="282"/>
      <c r="T203" s="282"/>
      <c r="U203" s="282"/>
      <c r="V203" s="282"/>
      <c r="W203" s="282"/>
      <c r="X203" s="282"/>
      <c r="Y203" s="282"/>
      <c r="Z203" s="282"/>
    </row>
    <row r="204" ht="12.75" customHeight="1">
      <c r="A204" s="282"/>
      <c r="B204" s="282"/>
      <c r="C204" s="282"/>
      <c r="D204" s="282"/>
      <c r="E204" s="282"/>
      <c r="F204" s="282"/>
      <c r="G204" s="282"/>
      <c r="H204" s="282"/>
      <c r="I204" s="282"/>
      <c r="J204" s="282"/>
      <c r="K204" s="282"/>
      <c r="L204" s="282"/>
      <c r="M204" s="282"/>
      <c r="N204" s="282"/>
      <c r="O204" s="282"/>
      <c r="P204" s="282"/>
      <c r="Q204" s="282"/>
      <c r="R204" s="282"/>
      <c r="S204" s="282"/>
      <c r="T204" s="282"/>
      <c r="U204" s="282"/>
      <c r="V204" s="282"/>
      <c r="W204" s="282"/>
      <c r="X204" s="282"/>
      <c r="Y204" s="282"/>
      <c r="Z204" s="282"/>
    </row>
    <row r="205" ht="12.75" customHeight="1">
      <c r="A205" s="282"/>
      <c r="B205" s="282"/>
      <c r="C205" s="282"/>
      <c r="D205" s="282"/>
      <c r="E205" s="282"/>
      <c r="F205" s="282"/>
      <c r="G205" s="282"/>
      <c r="H205" s="282"/>
      <c r="I205" s="282"/>
      <c r="J205" s="282"/>
      <c r="K205" s="282"/>
      <c r="L205" s="282"/>
      <c r="M205" s="282"/>
      <c r="N205" s="282"/>
      <c r="O205" s="282"/>
      <c r="P205" s="282"/>
      <c r="Q205" s="282"/>
      <c r="R205" s="282"/>
      <c r="S205" s="282"/>
      <c r="T205" s="282"/>
      <c r="U205" s="282"/>
      <c r="V205" s="282"/>
      <c r="W205" s="282"/>
      <c r="X205" s="282"/>
      <c r="Y205" s="282"/>
      <c r="Z205" s="282"/>
    </row>
    <row r="206" ht="12.75" customHeight="1">
      <c r="A206" s="282"/>
      <c r="B206" s="282"/>
      <c r="C206" s="282"/>
      <c r="D206" s="282"/>
      <c r="E206" s="282"/>
      <c r="F206" s="282"/>
      <c r="G206" s="282"/>
      <c r="H206" s="282"/>
      <c r="I206" s="282"/>
      <c r="J206" s="282"/>
      <c r="K206" s="282"/>
      <c r="L206" s="282"/>
      <c r="M206" s="282"/>
      <c r="N206" s="282"/>
      <c r="O206" s="282"/>
      <c r="P206" s="282"/>
      <c r="Q206" s="282"/>
      <c r="R206" s="282"/>
      <c r="S206" s="282"/>
      <c r="T206" s="282"/>
      <c r="U206" s="282"/>
      <c r="V206" s="282"/>
      <c r="W206" s="282"/>
      <c r="X206" s="282"/>
      <c r="Y206" s="282"/>
      <c r="Z206" s="282"/>
    </row>
    <row r="207" ht="12.75" customHeight="1">
      <c r="A207" s="282"/>
      <c r="B207" s="282"/>
      <c r="C207" s="282"/>
      <c r="D207" s="282"/>
      <c r="E207" s="282"/>
      <c r="F207" s="282"/>
      <c r="G207" s="282"/>
      <c r="H207" s="282"/>
      <c r="I207" s="282"/>
      <c r="J207" s="282"/>
      <c r="K207" s="282"/>
      <c r="L207" s="282"/>
      <c r="M207" s="282"/>
      <c r="N207" s="282"/>
      <c r="O207" s="282"/>
      <c r="P207" s="282"/>
      <c r="Q207" s="282"/>
      <c r="R207" s="282"/>
      <c r="S207" s="282"/>
      <c r="T207" s="282"/>
      <c r="U207" s="282"/>
      <c r="V207" s="282"/>
      <c r="W207" s="282"/>
      <c r="X207" s="282"/>
      <c r="Y207" s="282"/>
      <c r="Z207" s="282"/>
    </row>
    <row r="208" ht="12.75" customHeight="1">
      <c r="A208" s="282"/>
      <c r="B208" s="282"/>
      <c r="C208" s="282"/>
      <c r="D208" s="282"/>
      <c r="E208" s="282"/>
      <c r="F208" s="282"/>
      <c r="G208" s="282"/>
      <c r="H208" s="282"/>
      <c r="I208" s="282"/>
      <c r="J208" s="282"/>
      <c r="K208" s="282"/>
      <c r="L208" s="282"/>
      <c r="M208" s="282"/>
      <c r="N208" s="282"/>
      <c r="O208" s="282"/>
      <c r="P208" s="282"/>
      <c r="Q208" s="282"/>
      <c r="R208" s="282"/>
      <c r="S208" s="282"/>
      <c r="T208" s="282"/>
      <c r="U208" s="282"/>
      <c r="V208" s="282"/>
      <c r="W208" s="282"/>
      <c r="X208" s="282"/>
      <c r="Y208" s="282"/>
      <c r="Z208" s="282"/>
    </row>
    <row r="209" ht="12.75" customHeight="1">
      <c r="A209" s="282"/>
      <c r="B209" s="282"/>
      <c r="C209" s="282"/>
      <c r="D209" s="282"/>
      <c r="E209" s="282"/>
      <c r="F209" s="282"/>
      <c r="G209" s="282"/>
      <c r="H209" s="282"/>
      <c r="I209" s="282"/>
      <c r="J209" s="282"/>
      <c r="K209" s="282"/>
      <c r="L209" s="282"/>
      <c r="M209" s="282"/>
      <c r="N209" s="282"/>
      <c r="O209" s="282"/>
      <c r="P209" s="282"/>
      <c r="Q209" s="282"/>
      <c r="R209" s="282"/>
      <c r="S209" s="282"/>
      <c r="T209" s="282"/>
      <c r="U209" s="282"/>
      <c r="V209" s="282"/>
      <c r="W209" s="282"/>
      <c r="X209" s="282"/>
      <c r="Y209" s="282"/>
      <c r="Z209" s="282"/>
    </row>
    <row r="210" ht="12.75" customHeight="1">
      <c r="A210" s="282"/>
      <c r="B210" s="282"/>
      <c r="C210" s="282"/>
      <c r="D210" s="282"/>
      <c r="E210" s="282"/>
      <c r="F210" s="282"/>
      <c r="G210" s="282"/>
      <c r="H210" s="282"/>
      <c r="I210" s="282"/>
      <c r="J210" s="282"/>
      <c r="K210" s="282"/>
      <c r="L210" s="282"/>
      <c r="M210" s="282"/>
      <c r="N210" s="282"/>
      <c r="O210" s="282"/>
      <c r="P210" s="282"/>
      <c r="Q210" s="282"/>
      <c r="R210" s="282"/>
      <c r="S210" s="282"/>
      <c r="T210" s="282"/>
      <c r="U210" s="282"/>
      <c r="V210" s="282"/>
      <c r="W210" s="282"/>
      <c r="X210" s="282"/>
      <c r="Y210" s="282"/>
      <c r="Z210" s="282"/>
    </row>
    <row r="211" ht="12.75" customHeight="1">
      <c r="A211" s="282"/>
      <c r="B211" s="282"/>
      <c r="C211" s="282"/>
      <c r="D211" s="282"/>
      <c r="E211" s="282"/>
      <c r="F211" s="282"/>
      <c r="G211" s="282"/>
      <c r="H211" s="282"/>
      <c r="I211" s="282"/>
      <c r="J211" s="282"/>
      <c r="K211" s="282"/>
      <c r="L211" s="282"/>
      <c r="M211" s="282"/>
      <c r="N211" s="282"/>
      <c r="O211" s="282"/>
      <c r="P211" s="282"/>
      <c r="Q211" s="282"/>
      <c r="R211" s="282"/>
      <c r="S211" s="282"/>
      <c r="T211" s="282"/>
      <c r="U211" s="282"/>
      <c r="V211" s="282"/>
      <c r="W211" s="282"/>
      <c r="X211" s="282"/>
      <c r="Y211" s="282"/>
      <c r="Z211" s="282"/>
    </row>
    <row r="212" ht="12.75" customHeight="1">
      <c r="A212" s="282"/>
      <c r="B212" s="282"/>
      <c r="C212" s="282"/>
      <c r="D212" s="282"/>
      <c r="E212" s="282"/>
      <c r="F212" s="282"/>
      <c r="G212" s="282"/>
      <c r="H212" s="282"/>
      <c r="I212" s="282"/>
      <c r="J212" s="282"/>
      <c r="K212" s="282"/>
      <c r="L212" s="282"/>
      <c r="M212" s="282"/>
      <c r="N212" s="282"/>
      <c r="O212" s="282"/>
      <c r="P212" s="282"/>
      <c r="Q212" s="282"/>
      <c r="R212" s="282"/>
      <c r="S212" s="282"/>
      <c r="T212" s="282"/>
      <c r="U212" s="282"/>
      <c r="V212" s="282"/>
      <c r="W212" s="282"/>
      <c r="X212" s="282"/>
      <c r="Y212" s="282"/>
      <c r="Z212" s="282"/>
    </row>
    <row r="213" ht="12.75" customHeight="1">
      <c r="A213" s="282"/>
      <c r="B213" s="282"/>
      <c r="C213" s="282"/>
      <c r="D213" s="282"/>
      <c r="E213" s="282"/>
      <c r="F213" s="282"/>
      <c r="G213" s="282"/>
      <c r="H213" s="282"/>
      <c r="I213" s="282"/>
      <c r="J213" s="282"/>
      <c r="K213" s="282"/>
      <c r="L213" s="282"/>
      <c r="M213" s="282"/>
      <c r="N213" s="282"/>
      <c r="O213" s="282"/>
      <c r="P213" s="282"/>
      <c r="Q213" s="282"/>
      <c r="R213" s="282"/>
      <c r="S213" s="282"/>
      <c r="T213" s="282"/>
      <c r="U213" s="282"/>
      <c r="V213" s="282"/>
      <c r="W213" s="282"/>
      <c r="X213" s="282"/>
      <c r="Y213" s="282"/>
      <c r="Z213" s="282"/>
    </row>
    <row r="214" ht="12.75" customHeight="1">
      <c r="A214" s="282"/>
      <c r="B214" s="282"/>
      <c r="C214" s="282"/>
      <c r="D214" s="282"/>
      <c r="E214" s="282"/>
      <c r="F214" s="282"/>
      <c r="G214" s="282"/>
      <c r="H214" s="282"/>
      <c r="I214" s="282"/>
      <c r="J214" s="282"/>
      <c r="K214" s="282"/>
      <c r="L214" s="282"/>
      <c r="M214" s="282"/>
      <c r="N214" s="282"/>
      <c r="O214" s="282"/>
      <c r="P214" s="282"/>
      <c r="Q214" s="282"/>
      <c r="R214" s="282"/>
      <c r="S214" s="282"/>
      <c r="T214" s="282"/>
      <c r="U214" s="282"/>
      <c r="V214" s="282"/>
      <c r="W214" s="282"/>
      <c r="X214" s="282"/>
      <c r="Y214" s="282"/>
      <c r="Z214" s="282"/>
    </row>
    <row r="215" ht="12.75" customHeight="1">
      <c r="A215" s="282"/>
      <c r="B215" s="282"/>
      <c r="C215" s="282"/>
      <c r="D215" s="282"/>
      <c r="E215" s="282"/>
      <c r="F215" s="282"/>
      <c r="G215" s="282"/>
      <c r="H215" s="282"/>
      <c r="I215" s="282"/>
      <c r="J215" s="282"/>
      <c r="K215" s="282"/>
      <c r="L215" s="282"/>
      <c r="M215" s="282"/>
      <c r="N215" s="282"/>
      <c r="O215" s="282"/>
      <c r="P215" s="282"/>
      <c r="Q215" s="282"/>
      <c r="R215" s="282"/>
      <c r="S215" s="282"/>
      <c r="T215" s="282"/>
      <c r="U215" s="282"/>
      <c r="V215" s="282"/>
      <c r="W215" s="282"/>
      <c r="X215" s="282"/>
      <c r="Y215" s="282"/>
      <c r="Z215" s="282"/>
    </row>
    <row r="216" ht="12.75" customHeight="1">
      <c r="A216" s="282"/>
      <c r="B216" s="282"/>
      <c r="C216" s="282"/>
      <c r="D216" s="282"/>
      <c r="E216" s="282"/>
      <c r="F216" s="282"/>
      <c r="G216" s="282"/>
      <c r="H216" s="282"/>
      <c r="I216" s="282"/>
      <c r="J216" s="282"/>
      <c r="K216" s="282"/>
      <c r="L216" s="282"/>
      <c r="M216" s="282"/>
      <c r="N216" s="282"/>
      <c r="O216" s="282"/>
      <c r="P216" s="282"/>
      <c r="Q216" s="282"/>
      <c r="R216" s="282"/>
      <c r="S216" s="282"/>
      <c r="T216" s="282"/>
      <c r="U216" s="282"/>
      <c r="V216" s="282"/>
      <c r="W216" s="282"/>
      <c r="X216" s="282"/>
      <c r="Y216" s="282"/>
      <c r="Z216" s="282"/>
    </row>
    <row r="217" ht="12.75" customHeight="1">
      <c r="A217" s="282"/>
      <c r="B217" s="282"/>
      <c r="C217" s="282"/>
      <c r="D217" s="282"/>
      <c r="E217" s="282"/>
      <c r="F217" s="282"/>
      <c r="G217" s="282"/>
      <c r="H217" s="282"/>
      <c r="I217" s="282"/>
      <c r="J217" s="282"/>
      <c r="K217" s="282"/>
      <c r="L217" s="282"/>
      <c r="M217" s="282"/>
      <c r="N217" s="282"/>
      <c r="O217" s="282"/>
      <c r="P217" s="282"/>
      <c r="Q217" s="282"/>
      <c r="R217" s="282"/>
      <c r="S217" s="282"/>
      <c r="T217" s="282"/>
      <c r="U217" s="282"/>
      <c r="V217" s="282"/>
      <c r="W217" s="282"/>
      <c r="X217" s="282"/>
      <c r="Y217" s="282"/>
      <c r="Z217" s="282"/>
    </row>
    <row r="218" ht="12.75" customHeight="1">
      <c r="A218" s="282"/>
      <c r="B218" s="282"/>
      <c r="C218" s="282"/>
      <c r="D218" s="282"/>
      <c r="E218" s="282"/>
      <c r="F218" s="282"/>
      <c r="G218" s="282"/>
      <c r="H218" s="282"/>
      <c r="I218" s="282"/>
      <c r="J218" s="282"/>
      <c r="K218" s="282"/>
      <c r="L218" s="282"/>
      <c r="M218" s="282"/>
      <c r="N218" s="282"/>
      <c r="O218" s="282"/>
      <c r="P218" s="282"/>
      <c r="Q218" s="282"/>
      <c r="R218" s="282"/>
      <c r="S218" s="282"/>
      <c r="T218" s="282"/>
      <c r="U218" s="282"/>
      <c r="V218" s="282"/>
      <c r="W218" s="282"/>
      <c r="X218" s="282"/>
      <c r="Y218" s="282"/>
      <c r="Z218" s="282"/>
    </row>
    <row r="219" ht="12.75" customHeight="1">
      <c r="A219" s="282"/>
      <c r="B219" s="282"/>
      <c r="C219" s="282"/>
      <c r="D219" s="282"/>
      <c r="E219" s="282"/>
      <c r="F219" s="282"/>
      <c r="G219" s="282"/>
      <c r="H219" s="282"/>
      <c r="I219" s="282"/>
      <c r="J219" s="282"/>
      <c r="K219" s="282"/>
      <c r="L219" s="282"/>
      <c r="M219" s="282"/>
      <c r="N219" s="282"/>
      <c r="O219" s="282"/>
      <c r="P219" s="282"/>
      <c r="Q219" s="282"/>
      <c r="R219" s="282"/>
      <c r="S219" s="282"/>
      <c r="T219" s="282"/>
      <c r="U219" s="282"/>
      <c r="V219" s="282"/>
      <c r="W219" s="282"/>
      <c r="X219" s="282"/>
      <c r="Y219" s="282"/>
      <c r="Z219" s="282"/>
    </row>
    <row r="220" ht="12.75" customHeight="1">
      <c r="A220" s="282"/>
      <c r="B220" s="282"/>
      <c r="C220" s="282"/>
      <c r="D220" s="282"/>
      <c r="E220" s="282"/>
      <c r="F220" s="282"/>
      <c r="G220" s="282"/>
      <c r="H220" s="282"/>
      <c r="I220" s="282"/>
      <c r="J220" s="282"/>
      <c r="K220" s="282"/>
      <c r="L220" s="282"/>
      <c r="M220" s="282"/>
      <c r="N220" s="282"/>
      <c r="O220" s="282"/>
      <c r="P220" s="282"/>
      <c r="Q220" s="282"/>
      <c r="R220" s="282"/>
      <c r="S220" s="282"/>
      <c r="T220" s="282"/>
      <c r="U220" s="282"/>
      <c r="V220" s="282"/>
      <c r="W220" s="282"/>
      <c r="X220" s="282"/>
      <c r="Y220" s="282"/>
      <c r="Z220" s="28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C11:C12"/>
    <mergeCell ref="C13:C14"/>
    <mergeCell ref="B1:F1"/>
    <mergeCell ref="B3:D3"/>
    <mergeCell ref="B4:B8"/>
    <mergeCell ref="C4:C6"/>
    <mergeCell ref="C7:C8"/>
    <mergeCell ref="B9:B14"/>
    <mergeCell ref="C9:C10"/>
    <mergeCell ref="B15:F15"/>
  </mergeCell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9.29"/>
  </cols>
  <sheetData>
    <row r="2">
      <c r="B2" s="1" t="s">
        <v>119</v>
      </c>
      <c r="E2" s="1" t="s">
        <v>214</v>
      </c>
    </row>
    <row r="3">
      <c r="B3" s="1" t="s">
        <v>104</v>
      </c>
      <c r="E3" s="1" t="s">
        <v>111</v>
      </c>
    </row>
    <row r="4">
      <c r="B4" s="1" t="s">
        <v>215</v>
      </c>
      <c r="E4" s="1" t="s">
        <v>92</v>
      </c>
    </row>
    <row r="5">
      <c r="B5" s="1" t="s">
        <v>216</v>
      </c>
    </row>
    <row r="8">
      <c r="B8" s="1" t="s">
        <v>217</v>
      </c>
    </row>
    <row r="9">
      <c r="B9" s="1" t="s">
        <v>218</v>
      </c>
    </row>
    <row r="10">
      <c r="B10" s="1" t="s">
        <v>219</v>
      </c>
    </row>
    <row r="13">
      <c r="B13" s="1" t="s">
        <v>220</v>
      </c>
    </row>
    <row r="14">
      <c r="B14" s="1" t="s">
        <v>221</v>
      </c>
    </row>
    <row r="15">
      <c r="B15" s="1" t="s">
        <v>222</v>
      </c>
    </row>
    <row r="16">
      <c r="B16" s="1" t="s">
        <v>223</v>
      </c>
    </row>
    <row r="17">
      <c r="B17" s="1" t="s">
        <v>224</v>
      </c>
    </row>
    <row r="18">
      <c r="B18" s="1" t="s">
        <v>225</v>
      </c>
    </row>
    <row r="19">
      <c r="B19" s="1" t="s">
        <v>115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8.71"/>
    <col customWidth="1" min="2" max="21" width="10.0"/>
  </cols>
  <sheetData>
    <row r="1" ht="12.75" customHeight="1">
      <c r="A1" s="282"/>
      <c r="B1" s="282"/>
      <c r="C1" s="282"/>
      <c r="D1" s="282"/>
      <c r="E1" s="282"/>
      <c r="F1" s="282"/>
      <c r="G1" s="282"/>
      <c r="H1" s="282"/>
      <c r="I1" s="282"/>
      <c r="J1" s="282"/>
      <c r="K1" s="282"/>
      <c r="L1" s="282"/>
      <c r="M1" s="282"/>
      <c r="N1" s="282"/>
      <c r="O1" s="282"/>
      <c r="P1" s="282"/>
      <c r="Q1" s="282"/>
      <c r="R1" s="282"/>
      <c r="S1" s="282"/>
      <c r="T1" s="282"/>
      <c r="U1" s="282"/>
    </row>
    <row r="2" ht="12.75" customHeight="1">
      <c r="A2" s="282"/>
      <c r="B2" s="282"/>
      <c r="C2" s="282"/>
      <c r="D2" s="282"/>
      <c r="E2" s="282"/>
      <c r="F2" s="282"/>
      <c r="G2" s="282"/>
      <c r="H2" s="282"/>
      <c r="I2" s="282"/>
      <c r="J2" s="282"/>
      <c r="K2" s="282"/>
      <c r="L2" s="282"/>
      <c r="M2" s="282"/>
      <c r="N2" s="282"/>
      <c r="O2" s="282"/>
      <c r="P2" s="282"/>
      <c r="Q2" s="282"/>
      <c r="R2" s="282"/>
      <c r="S2" s="282"/>
      <c r="T2" s="282"/>
      <c r="U2" s="282"/>
    </row>
    <row r="3" ht="12.75" customHeight="1">
      <c r="A3" s="313" t="s">
        <v>99</v>
      </c>
      <c r="B3" s="282"/>
      <c r="C3" s="282"/>
      <c r="D3" s="282"/>
      <c r="E3" s="282"/>
      <c r="F3" s="282"/>
      <c r="G3" s="282"/>
      <c r="H3" s="282"/>
      <c r="I3" s="282"/>
      <c r="J3" s="282"/>
      <c r="K3" s="282"/>
      <c r="L3" s="282"/>
      <c r="M3" s="282"/>
      <c r="N3" s="282"/>
      <c r="O3" s="282"/>
      <c r="P3" s="282"/>
      <c r="Q3" s="282"/>
      <c r="R3" s="282"/>
      <c r="S3" s="282"/>
      <c r="T3" s="282"/>
      <c r="U3" s="282"/>
    </row>
    <row r="4" ht="12.75" customHeight="1">
      <c r="A4" s="313" t="s">
        <v>118</v>
      </c>
      <c r="B4" s="282"/>
      <c r="C4" s="282"/>
      <c r="D4" s="282"/>
      <c r="E4" s="282"/>
      <c r="F4" s="282"/>
      <c r="G4" s="282"/>
      <c r="H4" s="282"/>
      <c r="I4" s="282"/>
      <c r="J4" s="282"/>
      <c r="K4" s="282"/>
      <c r="L4" s="282"/>
      <c r="M4" s="282"/>
      <c r="N4" s="282"/>
      <c r="O4" s="282"/>
      <c r="P4" s="282"/>
      <c r="Q4" s="282"/>
      <c r="R4" s="282"/>
      <c r="S4" s="282"/>
      <c r="T4" s="282"/>
      <c r="U4" s="282"/>
    </row>
    <row r="5" ht="12.75" customHeight="1">
      <c r="A5" s="313" t="s">
        <v>110</v>
      </c>
      <c r="B5" s="282"/>
      <c r="C5" s="282"/>
      <c r="D5" s="282"/>
      <c r="E5" s="282"/>
      <c r="F5" s="282"/>
      <c r="G5" s="282"/>
      <c r="H5" s="282"/>
      <c r="I5" s="282"/>
      <c r="J5" s="282"/>
      <c r="K5" s="282"/>
      <c r="L5" s="282"/>
      <c r="M5" s="282"/>
      <c r="N5" s="282"/>
      <c r="O5" s="282"/>
      <c r="P5" s="282"/>
      <c r="Q5" s="282"/>
      <c r="R5" s="282"/>
      <c r="S5" s="282"/>
      <c r="T5" s="282"/>
      <c r="U5" s="282"/>
    </row>
    <row r="6" ht="12.75" customHeight="1">
      <c r="A6" s="313" t="s">
        <v>201</v>
      </c>
      <c r="B6" s="282"/>
      <c r="C6" s="282"/>
      <c r="D6" s="282"/>
      <c r="E6" s="282"/>
      <c r="F6" s="282"/>
      <c r="G6" s="282"/>
      <c r="H6" s="282"/>
      <c r="I6" s="282"/>
      <c r="J6" s="282"/>
      <c r="K6" s="282"/>
      <c r="L6" s="282"/>
      <c r="M6" s="282"/>
      <c r="N6" s="282"/>
      <c r="O6" s="282"/>
      <c r="P6" s="282"/>
      <c r="Q6" s="282"/>
      <c r="R6" s="282"/>
      <c r="S6" s="282"/>
      <c r="T6" s="282"/>
      <c r="U6" s="282"/>
    </row>
    <row r="7" ht="12.75" customHeight="1">
      <c r="A7" s="313" t="s">
        <v>100</v>
      </c>
      <c r="B7" s="282"/>
      <c r="C7" s="282"/>
      <c r="D7" s="282"/>
      <c r="E7" s="282"/>
      <c r="F7" s="282"/>
      <c r="G7" s="282"/>
      <c r="H7" s="282"/>
      <c r="I7" s="282"/>
      <c r="J7" s="282"/>
      <c r="K7" s="282"/>
      <c r="L7" s="282"/>
      <c r="M7" s="282"/>
      <c r="N7" s="282"/>
      <c r="O7" s="282"/>
      <c r="P7" s="282"/>
      <c r="Q7" s="282"/>
      <c r="R7" s="282"/>
      <c r="S7" s="282"/>
      <c r="T7" s="282"/>
      <c r="U7" s="282"/>
    </row>
    <row r="8" ht="12.75" customHeight="1">
      <c r="A8" s="313" t="s">
        <v>101</v>
      </c>
      <c r="B8" s="282"/>
      <c r="C8" s="282"/>
      <c r="D8" s="282"/>
      <c r="E8" s="282"/>
      <c r="F8" s="282"/>
      <c r="G8" s="282"/>
      <c r="H8" s="282"/>
      <c r="I8" s="282"/>
      <c r="J8" s="282"/>
      <c r="K8" s="282"/>
      <c r="L8" s="282"/>
      <c r="M8" s="282"/>
      <c r="N8" s="282"/>
      <c r="O8" s="282"/>
      <c r="P8" s="282"/>
      <c r="Q8" s="282"/>
      <c r="R8" s="282"/>
      <c r="S8" s="282"/>
      <c r="T8" s="282"/>
      <c r="U8" s="282"/>
    </row>
    <row r="9" ht="12.75" customHeight="1">
      <c r="A9" s="313" t="s">
        <v>108</v>
      </c>
      <c r="B9" s="282"/>
      <c r="C9" s="282"/>
      <c r="D9" s="282"/>
      <c r="E9" s="282"/>
      <c r="F9" s="282"/>
      <c r="G9" s="282"/>
      <c r="H9" s="282"/>
      <c r="I9" s="282"/>
      <c r="J9" s="282"/>
      <c r="K9" s="282"/>
      <c r="L9" s="282"/>
      <c r="M9" s="282"/>
      <c r="N9" s="282"/>
      <c r="O9" s="282"/>
      <c r="P9" s="282"/>
      <c r="Q9" s="282"/>
      <c r="R9" s="282"/>
      <c r="S9" s="282"/>
      <c r="T9" s="282"/>
      <c r="U9" s="282"/>
    </row>
    <row r="10" ht="12.75" customHeight="1">
      <c r="A10" s="313" t="s">
        <v>102</v>
      </c>
      <c r="B10" s="282"/>
      <c r="C10" s="282"/>
      <c r="D10" s="282"/>
      <c r="E10" s="282"/>
      <c r="F10" s="282"/>
      <c r="G10" s="282"/>
      <c r="H10" s="282"/>
      <c r="I10" s="282"/>
      <c r="J10" s="282"/>
      <c r="K10" s="282"/>
      <c r="L10" s="282"/>
      <c r="M10" s="282"/>
      <c r="N10" s="282"/>
      <c r="O10" s="282"/>
      <c r="P10" s="282"/>
      <c r="Q10" s="282"/>
      <c r="R10" s="282"/>
      <c r="S10" s="282"/>
      <c r="T10" s="282"/>
      <c r="U10" s="282"/>
    </row>
    <row r="11" ht="12.75" customHeight="1">
      <c r="A11" s="313" t="s">
        <v>122</v>
      </c>
      <c r="B11" s="282"/>
      <c r="C11" s="282"/>
      <c r="D11" s="282"/>
      <c r="E11" s="282"/>
      <c r="F11" s="282"/>
      <c r="G11" s="282"/>
      <c r="H11" s="282"/>
      <c r="I11" s="282"/>
      <c r="J11" s="282"/>
      <c r="K11" s="282"/>
      <c r="L11" s="282"/>
      <c r="M11" s="282"/>
      <c r="N11" s="282"/>
      <c r="O11" s="282"/>
      <c r="P11" s="282"/>
      <c r="Q11" s="282"/>
      <c r="R11" s="282"/>
      <c r="S11" s="282"/>
      <c r="T11" s="282"/>
      <c r="U11" s="282"/>
    </row>
    <row r="12" ht="12.75" customHeight="1">
      <c r="A12" s="313" t="s">
        <v>226</v>
      </c>
      <c r="B12" s="282"/>
      <c r="C12" s="282"/>
      <c r="D12" s="282"/>
      <c r="E12" s="282"/>
      <c r="F12" s="282"/>
      <c r="G12" s="282"/>
      <c r="H12" s="282"/>
      <c r="I12" s="282"/>
      <c r="J12" s="282"/>
      <c r="K12" s="282"/>
      <c r="L12" s="282"/>
      <c r="M12" s="282"/>
      <c r="N12" s="282"/>
      <c r="O12" s="282"/>
      <c r="P12" s="282"/>
      <c r="Q12" s="282"/>
      <c r="R12" s="282"/>
      <c r="S12" s="282"/>
      <c r="T12" s="282"/>
      <c r="U12" s="282"/>
    </row>
    <row r="13" ht="12.75" customHeight="1">
      <c r="A13" s="313" t="s">
        <v>227</v>
      </c>
      <c r="B13" s="282"/>
      <c r="C13" s="282"/>
      <c r="D13" s="282"/>
      <c r="E13" s="282"/>
      <c r="F13" s="282"/>
      <c r="G13" s="282"/>
      <c r="H13" s="282"/>
      <c r="I13" s="282"/>
      <c r="J13" s="282"/>
      <c r="K13" s="282"/>
      <c r="L13" s="282"/>
      <c r="M13" s="282"/>
      <c r="N13" s="282"/>
      <c r="O13" s="282"/>
      <c r="P13" s="282"/>
      <c r="Q13" s="282"/>
      <c r="R13" s="282"/>
      <c r="S13" s="282"/>
      <c r="T13" s="282"/>
      <c r="U13" s="282"/>
    </row>
    <row r="14" ht="12.75" customHeight="1">
      <c r="A14" s="313" t="s">
        <v>228</v>
      </c>
      <c r="B14" s="282"/>
      <c r="C14" s="282"/>
      <c r="D14" s="282"/>
      <c r="E14" s="282"/>
      <c r="F14" s="282"/>
      <c r="G14" s="282"/>
      <c r="H14" s="282"/>
      <c r="I14" s="282"/>
      <c r="J14" s="282"/>
      <c r="K14" s="282"/>
      <c r="L14" s="282"/>
      <c r="M14" s="282"/>
      <c r="N14" s="282"/>
      <c r="O14" s="282"/>
      <c r="P14" s="282"/>
      <c r="Q14" s="282"/>
      <c r="R14" s="282"/>
      <c r="S14" s="282"/>
      <c r="T14" s="282"/>
      <c r="U14" s="282"/>
    </row>
    <row r="15" ht="12.75" customHeight="1">
      <c r="A15" s="282"/>
      <c r="B15" s="282"/>
      <c r="C15" s="282"/>
      <c r="D15" s="282"/>
      <c r="E15" s="282"/>
      <c r="F15" s="282"/>
      <c r="G15" s="282"/>
      <c r="H15" s="282"/>
      <c r="I15" s="282"/>
      <c r="J15" s="282"/>
      <c r="K15" s="282"/>
      <c r="L15" s="282"/>
      <c r="M15" s="282"/>
      <c r="N15" s="282"/>
      <c r="O15" s="282"/>
      <c r="P15" s="282"/>
      <c r="Q15" s="282"/>
      <c r="R15" s="282"/>
      <c r="S15" s="282"/>
      <c r="T15" s="282"/>
      <c r="U15" s="282"/>
    </row>
    <row r="16" ht="12.75" customHeight="1">
      <c r="A16" s="313" t="s">
        <v>229</v>
      </c>
      <c r="B16" s="282"/>
      <c r="C16" s="282"/>
      <c r="D16" s="282"/>
      <c r="E16" s="282"/>
      <c r="F16" s="282"/>
      <c r="G16" s="282"/>
      <c r="H16" s="282"/>
      <c r="I16" s="282"/>
      <c r="J16" s="282"/>
      <c r="K16" s="282"/>
      <c r="L16" s="282"/>
      <c r="M16" s="282"/>
      <c r="N16" s="282"/>
      <c r="O16" s="282"/>
      <c r="P16" s="282"/>
      <c r="Q16" s="282"/>
      <c r="R16" s="282"/>
      <c r="S16" s="282"/>
      <c r="T16" s="282"/>
      <c r="U16" s="282"/>
    </row>
    <row r="17" ht="12.75" customHeight="1">
      <c r="A17" s="313" t="s">
        <v>119</v>
      </c>
      <c r="B17" s="282"/>
      <c r="C17" s="282"/>
      <c r="D17" s="282"/>
      <c r="E17" s="282"/>
      <c r="F17" s="282"/>
      <c r="G17" s="282"/>
      <c r="H17" s="282"/>
      <c r="I17" s="282"/>
      <c r="J17" s="282"/>
      <c r="K17" s="282"/>
      <c r="L17" s="282"/>
      <c r="M17" s="282"/>
      <c r="N17" s="282"/>
      <c r="O17" s="282"/>
      <c r="P17" s="282"/>
      <c r="Q17" s="282"/>
      <c r="R17" s="282"/>
      <c r="S17" s="282"/>
      <c r="T17" s="282"/>
      <c r="U17" s="282"/>
    </row>
    <row r="18" ht="12.75" customHeight="1">
      <c r="A18" s="313" t="s">
        <v>104</v>
      </c>
      <c r="B18" s="282"/>
      <c r="C18" s="282"/>
      <c r="D18" s="282"/>
      <c r="E18" s="282"/>
      <c r="F18" s="282"/>
      <c r="G18" s="282"/>
      <c r="H18" s="282"/>
      <c r="I18" s="282"/>
      <c r="J18" s="282"/>
      <c r="K18" s="282"/>
      <c r="L18" s="282"/>
      <c r="M18" s="282"/>
      <c r="N18" s="282"/>
      <c r="O18" s="282"/>
      <c r="P18" s="282"/>
      <c r="Q18" s="282"/>
      <c r="R18" s="282"/>
      <c r="S18" s="282"/>
      <c r="T18" s="282"/>
      <c r="U18" s="282"/>
    </row>
    <row r="19" ht="12.75" customHeight="1">
      <c r="A19" s="282"/>
      <c r="B19" s="282"/>
      <c r="C19" s="282"/>
      <c r="D19" s="282"/>
      <c r="E19" s="282"/>
      <c r="F19" s="282"/>
      <c r="G19" s="282"/>
      <c r="H19" s="282"/>
      <c r="I19" s="282"/>
      <c r="J19" s="282"/>
      <c r="K19" s="282"/>
      <c r="L19" s="282"/>
      <c r="M19" s="282"/>
      <c r="N19" s="282"/>
      <c r="O19" s="282"/>
      <c r="P19" s="282"/>
      <c r="Q19" s="282"/>
      <c r="R19" s="282"/>
      <c r="S19" s="282"/>
      <c r="T19" s="282"/>
      <c r="U19" s="282"/>
    </row>
    <row r="20" ht="12.75" customHeight="1">
      <c r="A20" s="313" t="s">
        <v>218</v>
      </c>
      <c r="B20" s="282"/>
      <c r="C20" s="282"/>
      <c r="D20" s="282"/>
      <c r="E20" s="282"/>
      <c r="F20" s="282"/>
      <c r="G20" s="282"/>
      <c r="H20" s="282"/>
      <c r="I20" s="282"/>
      <c r="J20" s="282"/>
      <c r="K20" s="282"/>
      <c r="L20" s="282"/>
      <c r="M20" s="282"/>
      <c r="N20" s="282"/>
      <c r="O20" s="282"/>
      <c r="P20" s="282"/>
      <c r="Q20" s="282"/>
      <c r="R20" s="282"/>
      <c r="S20" s="282"/>
      <c r="T20" s="282"/>
      <c r="U20" s="282"/>
    </row>
    <row r="21" ht="12.75" customHeight="1">
      <c r="A21" s="313" t="s">
        <v>219</v>
      </c>
      <c r="B21" s="282"/>
      <c r="C21" s="282"/>
      <c r="D21" s="282"/>
      <c r="E21" s="282"/>
      <c r="F21" s="282"/>
      <c r="G21" s="282"/>
      <c r="H21" s="282"/>
      <c r="I21" s="282"/>
      <c r="J21" s="282"/>
      <c r="K21" s="282"/>
      <c r="L21" s="282"/>
      <c r="M21" s="282"/>
      <c r="N21" s="282"/>
      <c r="O21" s="282"/>
      <c r="P21" s="282"/>
      <c r="Q21" s="282"/>
      <c r="R21" s="282"/>
      <c r="S21" s="282"/>
      <c r="T21" s="282"/>
      <c r="U21" s="282"/>
    </row>
    <row r="22" ht="12.75" customHeight="1">
      <c r="A22" s="282"/>
      <c r="B22" s="282"/>
      <c r="C22" s="282"/>
      <c r="D22" s="282"/>
      <c r="E22" s="282"/>
      <c r="F22" s="282"/>
      <c r="G22" s="282"/>
      <c r="H22" s="282"/>
      <c r="I22" s="282"/>
      <c r="J22" s="282"/>
      <c r="K22" s="282"/>
      <c r="L22" s="282"/>
      <c r="M22" s="282"/>
      <c r="N22" s="282"/>
      <c r="O22" s="282"/>
      <c r="P22" s="282"/>
      <c r="Q22" s="282"/>
      <c r="R22" s="282"/>
      <c r="S22" s="282"/>
      <c r="T22" s="282"/>
      <c r="U22" s="282"/>
    </row>
    <row r="23" ht="12.75" customHeight="1">
      <c r="A23" s="282"/>
      <c r="B23" s="282"/>
      <c r="C23" s="282"/>
      <c r="D23" s="282"/>
      <c r="E23" s="282"/>
      <c r="F23" s="282"/>
      <c r="G23" s="282"/>
      <c r="H23" s="282"/>
      <c r="I23" s="282"/>
      <c r="J23" s="282"/>
      <c r="K23" s="282"/>
      <c r="L23" s="282"/>
      <c r="M23" s="282"/>
      <c r="N23" s="282"/>
      <c r="O23" s="282"/>
      <c r="P23" s="282"/>
      <c r="Q23" s="282"/>
      <c r="R23" s="282"/>
      <c r="S23" s="282"/>
      <c r="T23" s="282"/>
      <c r="U23" s="282"/>
    </row>
    <row r="24" ht="12.75" customHeight="1">
      <c r="A24" s="282"/>
      <c r="B24" s="282"/>
      <c r="C24" s="282"/>
      <c r="D24" s="282"/>
      <c r="E24" s="282"/>
      <c r="F24" s="282"/>
      <c r="G24" s="282"/>
      <c r="H24" s="282"/>
      <c r="I24" s="282"/>
      <c r="J24" s="282"/>
      <c r="K24" s="282"/>
      <c r="L24" s="282"/>
      <c r="M24" s="282"/>
      <c r="N24" s="282"/>
      <c r="O24" s="282"/>
      <c r="P24" s="282"/>
      <c r="Q24" s="282"/>
      <c r="R24" s="282"/>
      <c r="S24" s="282"/>
      <c r="T24" s="282"/>
      <c r="U24" s="282"/>
    </row>
    <row r="25" ht="12.75" customHeight="1">
      <c r="A25" s="282"/>
      <c r="B25" s="282"/>
      <c r="C25" s="282"/>
      <c r="D25" s="282"/>
      <c r="E25" s="282"/>
      <c r="F25" s="282"/>
      <c r="G25" s="282"/>
      <c r="H25" s="282"/>
      <c r="I25" s="282"/>
      <c r="J25" s="282"/>
      <c r="K25" s="282"/>
      <c r="L25" s="282"/>
      <c r="M25" s="282"/>
      <c r="N25" s="282"/>
      <c r="O25" s="282"/>
      <c r="P25" s="282"/>
      <c r="Q25" s="282"/>
      <c r="R25" s="282"/>
      <c r="S25" s="282"/>
      <c r="T25" s="282"/>
      <c r="U25" s="282"/>
    </row>
    <row r="26" ht="12.75" customHeight="1">
      <c r="A26" s="282"/>
      <c r="B26" s="282"/>
      <c r="C26" s="282"/>
      <c r="D26" s="282"/>
      <c r="E26" s="282"/>
      <c r="F26" s="282"/>
      <c r="G26" s="282"/>
      <c r="H26" s="282"/>
      <c r="I26" s="282"/>
      <c r="J26" s="282"/>
      <c r="K26" s="282"/>
      <c r="L26" s="282"/>
      <c r="M26" s="282"/>
      <c r="N26" s="282"/>
      <c r="O26" s="282"/>
      <c r="P26" s="282"/>
      <c r="Q26" s="282"/>
      <c r="R26" s="282"/>
      <c r="S26" s="282"/>
      <c r="T26" s="282"/>
      <c r="U26" s="282"/>
    </row>
    <row r="27" ht="12.75" customHeight="1">
      <c r="A27" s="282"/>
      <c r="B27" s="282"/>
      <c r="C27" s="282"/>
      <c r="D27" s="282"/>
      <c r="E27" s="282"/>
      <c r="F27" s="282"/>
      <c r="G27" s="282"/>
      <c r="H27" s="282"/>
      <c r="I27" s="282"/>
      <c r="J27" s="282"/>
      <c r="K27" s="282"/>
      <c r="L27" s="282"/>
      <c r="M27" s="282"/>
      <c r="N27" s="282"/>
      <c r="O27" s="282"/>
      <c r="P27" s="282"/>
      <c r="Q27" s="282"/>
      <c r="R27" s="282"/>
      <c r="S27" s="282"/>
      <c r="T27" s="282"/>
      <c r="U27" s="282"/>
    </row>
    <row r="28" ht="12.75" customHeight="1">
      <c r="A28" s="282"/>
      <c r="B28" s="282"/>
      <c r="C28" s="282"/>
      <c r="D28" s="282"/>
      <c r="E28" s="282"/>
      <c r="F28" s="282"/>
      <c r="G28" s="282"/>
      <c r="H28" s="282"/>
      <c r="I28" s="282"/>
      <c r="J28" s="282"/>
      <c r="K28" s="282"/>
      <c r="L28" s="282"/>
      <c r="M28" s="282"/>
      <c r="N28" s="282"/>
      <c r="O28" s="282"/>
      <c r="P28" s="282"/>
      <c r="Q28" s="282"/>
      <c r="R28" s="282"/>
      <c r="S28" s="282"/>
      <c r="T28" s="282"/>
      <c r="U28" s="282"/>
    </row>
    <row r="29" ht="12.75" customHeight="1">
      <c r="A29" s="282"/>
      <c r="B29" s="282"/>
      <c r="C29" s="282"/>
      <c r="D29" s="282"/>
      <c r="E29" s="282"/>
      <c r="F29" s="282"/>
      <c r="G29" s="282"/>
      <c r="H29" s="282"/>
      <c r="I29" s="282"/>
      <c r="J29" s="282"/>
      <c r="K29" s="282"/>
      <c r="L29" s="282"/>
      <c r="M29" s="282"/>
      <c r="N29" s="282"/>
      <c r="O29" s="282"/>
      <c r="P29" s="282"/>
      <c r="Q29" s="282"/>
      <c r="R29" s="282"/>
      <c r="S29" s="282"/>
      <c r="T29" s="282"/>
      <c r="U29" s="282"/>
    </row>
    <row r="30" ht="12.75" customHeight="1">
      <c r="A30" s="282"/>
      <c r="B30" s="282"/>
      <c r="C30" s="282"/>
      <c r="D30" s="282"/>
      <c r="E30" s="282"/>
      <c r="F30" s="282"/>
      <c r="G30" s="282"/>
      <c r="H30" s="282"/>
      <c r="I30" s="282"/>
      <c r="J30" s="282"/>
      <c r="K30" s="282"/>
      <c r="L30" s="282"/>
      <c r="M30" s="282"/>
      <c r="N30" s="282"/>
      <c r="O30" s="282"/>
      <c r="P30" s="282"/>
      <c r="Q30" s="282"/>
      <c r="R30" s="282"/>
      <c r="S30" s="282"/>
      <c r="T30" s="282"/>
      <c r="U30" s="282"/>
    </row>
    <row r="31" ht="12.75" customHeight="1">
      <c r="A31" s="282"/>
      <c r="B31" s="282"/>
      <c r="C31" s="282"/>
      <c r="D31" s="282"/>
      <c r="E31" s="282"/>
      <c r="F31" s="282"/>
      <c r="G31" s="282"/>
      <c r="H31" s="282"/>
      <c r="I31" s="282"/>
      <c r="J31" s="282"/>
      <c r="K31" s="282"/>
      <c r="L31" s="282"/>
      <c r="M31" s="282"/>
      <c r="N31" s="282"/>
      <c r="O31" s="282"/>
      <c r="P31" s="282"/>
      <c r="Q31" s="282"/>
      <c r="R31" s="282"/>
      <c r="S31" s="282"/>
      <c r="T31" s="282"/>
      <c r="U31" s="282"/>
    </row>
    <row r="32" ht="12.75" customHeight="1">
      <c r="A32" s="282"/>
      <c r="B32" s="282"/>
      <c r="C32" s="282"/>
      <c r="D32" s="282"/>
      <c r="E32" s="282"/>
      <c r="F32" s="282"/>
      <c r="G32" s="282"/>
      <c r="H32" s="282"/>
      <c r="I32" s="282"/>
      <c r="J32" s="282"/>
      <c r="K32" s="282"/>
      <c r="L32" s="282"/>
      <c r="M32" s="282"/>
      <c r="N32" s="282"/>
      <c r="O32" s="282"/>
      <c r="P32" s="282"/>
      <c r="Q32" s="282"/>
      <c r="R32" s="282"/>
      <c r="S32" s="282"/>
      <c r="T32" s="282"/>
      <c r="U32" s="282"/>
    </row>
    <row r="33" ht="12.75" customHeight="1">
      <c r="A33" s="282"/>
      <c r="B33" s="282"/>
      <c r="C33" s="282"/>
      <c r="D33" s="282"/>
      <c r="E33" s="282"/>
      <c r="F33" s="282"/>
      <c r="G33" s="282"/>
      <c r="H33" s="282"/>
      <c r="I33" s="282"/>
      <c r="J33" s="282"/>
      <c r="K33" s="282"/>
      <c r="L33" s="282"/>
      <c r="M33" s="282"/>
      <c r="N33" s="282"/>
      <c r="O33" s="282"/>
      <c r="P33" s="282"/>
      <c r="Q33" s="282"/>
      <c r="R33" s="282"/>
      <c r="S33" s="282"/>
      <c r="T33" s="282"/>
      <c r="U33" s="282"/>
    </row>
    <row r="34" ht="12.75" customHeight="1">
      <c r="A34" s="282"/>
      <c r="B34" s="282"/>
      <c r="C34" s="282"/>
      <c r="D34" s="282"/>
      <c r="E34" s="282"/>
      <c r="F34" s="282"/>
      <c r="G34" s="282"/>
      <c r="H34" s="282"/>
      <c r="I34" s="282"/>
      <c r="J34" s="282"/>
      <c r="K34" s="282"/>
      <c r="L34" s="282"/>
      <c r="M34" s="282"/>
      <c r="N34" s="282"/>
      <c r="O34" s="282"/>
      <c r="P34" s="282"/>
      <c r="Q34" s="282"/>
      <c r="R34" s="282"/>
      <c r="S34" s="282"/>
      <c r="T34" s="282"/>
      <c r="U34" s="282"/>
    </row>
    <row r="35" ht="12.75" customHeight="1">
      <c r="A35" s="282"/>
      <c r="B35" s="282"/>
      <c r="C35" s="282"/>
      <c r="D35" s="282"/>
      <c r="E35" s="282"/>
      <c r="F35" s="282"/>
      <c r="G35" s="282"/>
      <c r="H35" s="282"/>
      <c r="I35" s="282"/>
      <c r="J35" s="282"/>
      <c r="K35" s="282"/>
      <c r="L35" s="282"/>
      <c r="M35" s="282"/>
      <c r="N35" s="282"/>
      <c r="O35" s="282"/>
      <c r="P35" s="282"/>
      <c r="Q35" s="282"/>
      <c r="R35" s="282"/>
      <c r="S35" s="282"/>
      <c r="T35" s="282"/>
      <c r="U35" s="282"/>
    </row>
    <row r="36" ht="12.75" customHeight="1">
      <c r="A36" s="282"/>
      <c r="B36" s="282"/>
      <c r="C36" s="282"/>
      <c r="D36" s="282"/>
      <c r="E36" s="282"/>
      <c r="F36" s="282"/>
      <c r="G36" s="282"/>
      <c r="H36" s="282"/>
      <c r="I36" s="282"/>
      <c r="J36" s="282"/>
      <c r="K36" s="282"/>
      <c r="L36" s="282"/>
      <c r="M36" s="282"/>
      <c r="N36" s="282"/>
      <c r="O36" s="282"/>
      <c r="P36" s="282"/>
      <c r="Q36" s="282"/>
      <c r="R36" s="282"/>
      <c r="S36" s="282"/>
      <c r="T36" s="282"/>
      <c r="U36" s="282"/>
    </row>
    <row r="37" ht="12.75" customHeight="1">
      <c r="A37" s="282"/>
      <c r="B37" s="282"/>
      <c r="C37" s="282"/>
      <c r="D37" s="282"/>
      <c r="E37" s="282"/>
      <c r="F37" s="282"/>
      <c r="G37" s="282"/>
      <c r="H37" s="282"/>
      <c r="I37" s="282"/>
      <c r="J37" s="282"/>
      <c r="K37" s="282"/>
      <c r="L37" s="282"/>
      <c r="M37" s="282"/>
      <c r="N37" s="282"/>
      <c r="O37" s="282"/>
      <c r="P37" s="282"/>
      <c r="Q37" s="282"/>
      <c r="R37" s="282"/>
      <c r="S37" s="282"/>
      <c r="T37" s="282"/>
      <c r="U37" s="282"/>
    </row>
    <row r="38" ht="12.75" customHeight="1">
      <c r="A38" s="282"/>
      <c r="B38" s="282"/>
      <c r="C38" s="282"/>
      <c r="D38" s="282"/>
      <c r="E38" s="282"/>
      <c r="F38" s="282"/>
      <c r="G38" s="282"/>
      <c r="H38" s="282"/>
      <c r="I38" s="282"/>
      <c r="J38" s="282"/>
      <c r="K38" s="282"/>
      <c r="L38" s="282"/>
      <c r="M38" s="282"/>
      <c r="N38" s="282"/>
      <c r="O38" s="282"/>
      <c r="P38" s="282"/>
      <c r="Q38" s="282"/>
      <c r="R38" s="282"/>
      <c r="S38" s="282"/>
      <c r="T38" s="282"/>
      <c r="U38" s="282"/>
    </row>
    <row r="39" ht="12.75" customHeight="1">
      <c r="A39" s="282"/>
      <c r="B39" s="282"/>
      <c r="C39" s="282"/>
      <c r="D39" s="282"/>
      <c r="E39" s="282"/>
      <c r="F39" s="282"/>
      <c r="G39" s="282"/>
      <c r="H39" s="282"/>
      <c r="I39" s="282"/>
      <c r="J39" s="282"/>
      <c r="K39" s="282"/>
      <c r="L39" s="282"/>
      <c r="M39" s="282"/>
      <c r="N39" s="282"/>
      <c r="O39" s="282"/>
      <c r="P39" s="282"/>
      <c r="Q39" s="282"/>
      <c r="R39" s="282"/>
      <c r="S39" s="282"/>
      <c r="T39" s="282"/>
      <c r="U39" s="282"/>
    </row>
    <row r="40" ht="12.75" customHeight="1">
      <c r="A40" s="282"/>
      <c r="B40" s="282"/>
      <c r="C40" s="282"/>
      <c r="D40" s="282"/>
      <c r="E40" s="282"/>
      <c r="F40" s="282"/>
      <c r="G40" s="282"/>
      <c r="H40" s="282"/>
      <c r="I40" s="282"/>
      <c r="J40" s="282"/>
      <c r="K40" s="282"/>
      <c r="L40" s="282"/>
      <c r="M40" s="282"/>
      <c r="N40" s="282"/>
      <c r="O40" s="282"/>
      <c r="P40" s="282"/>
      <c r="Q40" s="282"/>
      <c r="R40" s="282"/>
      <c r="S40" s="282"/>
      <c r="T40" s="282"/>
      <c r="U40" s="282"/>
    </row>
    <row r="41" ht="12.75" customHeight="1">
      <c r="A41" s="282"/>
      <c r="B41" s="282"/>
      <c r="C41" s="282"/>
      <c r="D41" s="282"/>
      <c r="E41" s="282"/>
      <c r="F41" s="282"/>
      <c r="G41" s="282"/>
      <c r="H41" s="282"/>
      <c r="I41" s="282"/>
      <c r="J41" s="282"/>
      <c r="K41" s="282"/>
      <c r="L41" s="282"/>
      <c r="M41" s="282"/>
      <c r="N41" s="282"/>
      <c r="O41" s="282"/>
      <c r="P41" s="282"/>
      <c r="Q41" s="282"/>
      <c r="R41" s="282"/>
      <c r="S41" s="282"/>
      <c r="T41" s="282"/>
      <c r="U41" s="282"/>
    </row>
    <row r="42" ht="12.75" customHeight="1">
      <c r="A42" s="282"/>
      <c r="B42" s="282"/>
      <c r="C42" s="282"/>
      <c r="D42" s="282"/>
      <c r="E42" s="282"/>
      <c r="F42" s="282"/>
      <c r="G42" s="282"/>
      <c r="H42" s="282"/>
      <c r="I42" s="282"/>
      <c r="J42" s="282"/>
      <c r="K42" s="282"/>
      <c r="L42" s="282"/>
      <c r="M42" s="282"/>
      <c r="N42" s="282"/>
      <c r="O42" s="282"/>
      <c r="P42" s="282"/>
      <c r="Q42" s="282"/>
      <c r="R42" s="282"/>
      <c r="S42" s="282"/>
      <c r="T42" s="282"/>
      <c r="U42" s="282"/>
    </row>
    <row r="43" ht="12.75" customHeight="1">
      <c r="A43" s="282"/>
      <c r="B43" s="282"/>
      <c r="C43" s="282"/>
      <c r="D43" s="282"/>
      <c r="E43" s="282"/>
      <c r="F43" s="282"/>
      <c r="G43" s="282"/>
      <c r="H43" s="282"/>
      <c r="I43" s="282"/>
      <c r="J43" s="282"/>
      <c r="K43" s="282"/>
      <c r="L43" s="282"/>
      <c r="M43" s="282"/>
      <c r="N43" s="282"/>
      <c r="O43" s="282"/>
      <c r="P43" s="282"/>
      <c r="Q43" s="282"/>
      <c r="R43" s="282"/>
      <c r="S43" s="282"/>
      <c r="T43" s="282"/>
      <c r="U43" s="282"/>
    </row>
    <row r="44" ht="12.75" customHeight="1">
      <c r="A44" s="282"/>
      <c r="B44" s="282"/>
      <c r="C44" s="282"/>
      <c r="D44" s="282"/>
      <c r="E44" s="282"/>
      <c r="F44" s="282"/>
      <c r="G44" s="282"/>
      <c r="H44" s="282"/>
      <c r="I44" s="282"/>
      <c r="J44" s="282"/>
      <c r="K44" s="282"/>
      <c r="L44" s="282"/>
      <c r="M44" s="282"/>
      <c r="N44" s="282"/>
      <c r="O44" s="282"/>
      <c r="P44" s="282"/>
      <c r="Q44" s="282"/>
      <c r="R44" s="282"/>
      <c r="S44" s="282"/>
      <c r="T44" s="282"/>
      <c r="U44" s="282"/>
    </row>
    <row r="45" ht="12.75" customHeight="1">
      <c r="A45" s="282"/>
      <c r="B45" s="282"/>
      <c r="C45" s="282"/>
      <c r="D45" s="282"/>
      <c r="E45" s="282"/>
      <c r="F45" s="282"/>
      <c r="G45" s="282"/>
      <c r="H45" s="282"/>
      <c r="I45" s="282"/>
      <c r="J45" s="282"/>
      <c r="K45" s="282"/>
      <c r="L45" s="282"/>
      <c r="M45" s="282"/>
      <c r="N45" s="282"/>
      <c r="O45" s="282"/>
      <c r="P45" s="282"/>
      <c r="Q45" s="282"/>
      <c r="R45" s="282"/>
      <c r="S45" s="282"/>
      <c r="T45" s="282"/>
      <c r="U45" s="282"/>
    </row>
    <row r="46" ht="12.75" customHeight="1">
      <c r="A46" s="282"/>
      <c r="B46" s="282"/>
      <c r="C46" s="282"/>
      <c r="D46" s="282"/>
      <c r="E46" s="282"/>
      <c r="F46" s="282"/>
      <c r="G46" s="282"/>
      <c r="H46" s="282"/>
      <c r="I46" s="282"/>
      <c r="J46" s="282"/>
      <c r="K46" s="282"/>
      <c r="L46" s="282"/>
      <c r="M46" s="282"/>
      <c r="N46" s="282"/>
      <c r="O46" s="282"/>
      <c r="P46" s="282"/>
      <c r="Q46" s="282"/>
      <c r="R46" s="282"/>
      <c r="S46" s="282"/>
      <c r="T46" s="282"/>
      <c r="U46" s="282"/>
    </row>
    <row r="47" ht="12.75" customHeight="1">
      <c r="A47" s="282"/>
      <c r="B47" s="282"/>
      <c r="C47" s="282"/>
      <c r="D47" s="282"/>
      <c r="E47" s="282"/>
      <c r="F47" s="282"/>
      <c r="G47" s="282"/>
      <c r="H47" s="282"/>
      <c r="I47" s="282"/>
      <c r="J47" s="282"/>
      <c r="K47" s="282"/>
      <c r="L47" s="282"/>
      <c r="M47" s="282"/>
      <c r="N47" s="282"/>
      <c r="O47" s="282"/>
      <c r="P47" s="282"/>
      <c r="Q47" s="282"/>
      <c r="R47" s="282"/>
      <c r="S47" s="282"/>
      <c r="T47" s="282"/>
      <c r="U47" s="282"/>
    </row>
    <row r="48" ht="12.75" customHeight="1">
      <c r="A48" s="282"/>
      <c r="B48" s="282"/>
      <c r="C48" s="282"/>
      <c r="D48" s="282"/>
      <c r="E48" s="282"/>
      <c r="F48" s="282"/>
      <c r="G48" s="282"/>
      <c r="H48" s="282"/>
      <c r="I48" s="282"/>
      <c r="J48" s="282"/>
      <c r="K48" s="282"/>
      <c r="L48" s="282"/>
      <c r="M48" s="282"/>
      <c r="N48" s="282"/>
      <c r="O48" s="282"/>
      <c r="P48" s="282"/>
      <c r="Q48" s="282"/>
      <c r="R48" s="282"/>
      <c r="S48" s="282"/>
      <c r="T48" s="282"/>
      <c r="U48" s="282"/>
    </row>
    <row r="49" ht="12.75" customHeight="1">
      <c r="A49" s="282"/>
      <c r="B49" s="282"/>
      <c r="C49" s="282"/>
      <c r="D49" s="282"/>
      <c r="E49" s="282"/>
      <c r="F49" s="282"/>
      <c r="G49" s="282"/>
      <c r="H49" s="282"/>
      <c r="I49" s="282"/>
      <c r="J49" s="282"/>
      <c r="K49" s="282"/>
      <c r="L49" s="282"/>
      <c r="M49" s="282"/>
      <c r="N49" s="282"/>
      <c r="O49" s="282"/>
      <c r="P49" s="282"/>
      <c r="Q49" s="282"/>
      <c r="R49" s="282"/>
      <c r="S49" s="282"/>
      <c r="T49" s="282"/>
      <c r="U49" s="282"/>
    </row>
    <row r="50" ht="12.75" customHeight="1">
      <c r="A50" s="282"/>
      <c r="B50" s="282"/>
      <c r="C50" s="282"/>
      <c r="D50" s="282"/>
      <c r="E50" s="282"/>
      <c r="F50" s="282"/>
      <c r="G50" s="282"/>
      <c r="H50" s="282"/>
      <c r="I50" s="282"/>
      <c r="J50" s="282"/>
      <c r="K50" s="282"/>
      <c r="L50" s="282"/>
      <c r="M50" s="282"/>
      <c r="N50" s="282"/>
      <c r="O50" s="282"/>
      <c r="P50" s="282"/>
      <c r="Q50" s="282"/>
      <c r="R50" s="282"/>
      <c r="S50" s="282"/>
      <c r="T50" s="282"/>
      <c r="U50" s="282"/>
    </row>
    <row r="51" ht="12.75" customHeight="1">
      <c r="A51" s="282"/>
      <c r="B51" s="282"/>
      <c r="C51" s="282"/>
      <c r="D51" s="282"/>
      <c r="E51" s="282"/>
      <c r="F51" s="282"/>
      <c r="G51" s="282"/>
      <c r="H51" s="282"/>
      <c r="I51" s="282"/>
      <c r="J51" s="282"/>
      <c r="K51" s="282"/>
      <c r="L51" s="282"/>
      <c r="M51" s="282"/>
      <c r="N51" s="282"/>
      <c r="O51" s="282"/>
      <c r="P51" s="282"/>
      <c r="Q51" s="282"/>
      <c r="R51" s="282"/>
      <c r="S51" s="282"/>
      <c r="T51" s="282"/>
      <c r="U51" s="282"/>
    </row>
    <row r="52" ht="12.75" customHeight="1">
      <c r="A52" s="282"/>
      <c r="B52" s="282"/>
      <c r="C52" s="282"/>
      <c r="D52" s="282"/>
      <c r="E52" s="282"/>
      <c r="F52" s="282"/>
      <c r="G52" s="282"/>
      <c r="H52" s="282"/>
      <c r="I52" s="282"/>
      <c r="J52" s="282"/>
      <c r="K52" s="282"/>
      <c r="L52" s="282"/>
      <c r="M52" s="282"/>
      <c r="N52" s="282"/>
      <c r="O52" s="282"/>
      <c r="P52" s="282"/>
      <c r="Q52" s="282"/>
      <c r="R52" s="282"/>
      <c r="S52" s="282"/>
      <c r="T52" s="282"/>
      <c r="U52" s="282"/>
    </row>
    <row r="53" ht="12.75" customHeight="1">
      <c r="A53" s="282"/>
      <c r="B53" s="282"/>
      <c r="C53" s="282"/>
      <c r="D53" s="282"/>
      <c r="E53" s="282"/>
      <c r="F53" s="282"/>
      <c r="G53" s="282"/>
      <c r="H53" s="282"/>
      <c r="I53" s="282"/>
      <c r="J53" s="282"/>
      <c r="K53" s="282"/>
      <c r="L53" s="282"/>
      <c r="M53" s="282"/>
      <c r="N53" s="282"/>
      <c r="O53" s="282"/>
      <c r="P53" s="282"/>
      <c r="Q53" s="282"/>
      <c r="R53" s="282"/>
      <c r="S53" s="282"/>
      <c r="T53" s="282"/>
      <c r="U53" s="282"/>
    </row>
    <row r="54" ht="12.75" customHeight="1">
      <c r="A54" s="282"/>
      <c r="B54" s="282"/>
      <c r="C54" s="282"/>
      <c r="D54" s="282"/>
      <c r="E54" s="282"/>
      <c r="F54" s="282"/>
      <c r="G54" s="282"/>
      <c r="H54" s="282"/>
      <c r="I54" s="282"/>
      <c r="J54" s="282"/>
      <c r="K54" s="282"/>
      <c r="L54" s="282"/>
      <c r="M54" s="282"/>
      <c r="N54" s="282"/>
      <c r="O54" s="282"/>
      <c r="P54" s="282"/>
      <c r="Q54" s="282"/>
      <c r="R54" s="282"/>
      <c r="S54" s="282"/>
      <c r="T54" s="282"/>
      <c r="U54" s="282"/>
    </row>
    <row r="55" ht="12.75" customHeight="1">
      <c r="A55" s="282"/>
      <c r="B55" s="282"/>
      <c r="C55" s="282"/>
      <c r="D55" s="282"/>
      <c r="E55" s="282"/>
      <c r="F55" s="282"/>
      <c r="G55" s="282"/>
      <c r="H55" s="282"/>
      <c r="I55" s="282"/>
      <c r="J55" s="282"/>
      <c r="K55" s="282"/>
      <c r="L55" s="282"/>
      <c r="M55" s="282"/>
      <c r="N55" s="282"/>
      <c r="O55" s="282"/>
      <c r="P55" s="282"/>
      <c r="Q55" s="282"/>
      <c r="R55" s="282"/>
      <c r="S55" s="282"/>
      <c r="T55" s="282"/>
      <c r="U55" s="282"/>
    </row>
    <row r="56" ht="12.75" customHeight="1">
      <c r="A56" s="282"/>
      <c r="B56" s="282"/>
      <c r="C56" s="282"/>
      <c r="D56" s="282"/>
      <c r="E56" s="282"/>
      <c r="F56" s="282"/>
      <c r="G56" s="282"/>
      <c r="H56" s="282"/>
      <c r="I56" s="282"/>
      <c r="J56" s="282"/>
      <c r="K56" s="282"/>
      <c r="L56" s="282"/>
      <c r="M56" s="282"/>
      <c r="N56" s="282"/>
      <c r="O56" s="282"/>
      <c r="P56" s="282"/>
      <c r="Q56" s="282"/>
      <c r="R56" s="282"/>
      <c r="S56" s="282"/>
      <c r="T56" s="282"/>
      <c r="U56" s="282"/>
    </row>
    <row r="57" ht="12.75" customHeight="1">
      <c r="A57" s="282"/>
      <c r="B57" s="282"/>
      <c r="C57" s="282"/>
      <c r="D57" s="282"/>
      <c r="E57" s="282"/>
      <c r="F57" s="282"/>
      <c r="G57" s="282"/>
      <c r="H57" s="282"/>
      <c r="I57" s="282"/>
      <c r="J57" s="282"/>
      <c r="K57" s="282"/>
      <c r="L57" s="282"/>
      <c r="M57" s="282"/>
      <c r="N57" s="282"/>
      <c r="O57" s="282"/>
      <c r="P57" s="282"/>
      <c r="Q57" s="282"/>
      <c r="R57" s="282"/>
      <c r="S57" s="282"/>
      <c r="T57" s="282"/>
      <c r="U57" s="282"/>
    </row>
    <row r="58" ht="12.75" customHeight="1">
      <c r="A58" s="282"/>
      <c r="B58" s="282"/>
      <c r="C58" s="282"/>
      <c r="D58" s="282"/>
      <c r="E58" s="282"/>
      <c r="F58" s="282"/>
      <c r="G58" s="282"/>
      <c r="H58" s="282"/>
      <c r="I58" s="282"/>
      <c r="J58" s="282"/>
      <c r="K58" s="282"/>
      <c r="L58" s="282"/>
      <c r="M58" s="282"/>
      <c r="N58" s="282"/>
      <c r="O58" s="282"/>
      <c r="P58" s="282"/>
      <c r="Q58" s="282"/>
      <c r="R58" s="282"/>
      <c r="S58" s="282"/>
      <c r="T58" s="282"/>
      <c r="U58" s="282"/>
    </row>
    <row r="59" ht="12.75" customHeight="1">
      <c r="A59" s="282"/>
      <c r="B59" s="282"/>
      <c r="C59" s="282"/>
      <c r="D59" s="282"/>
      <c r="E59" s="282"/>
      <c r="F59" s="282"/>
      <c r="G59" s="282"/>
      <c r="H59" s="282"/>
      <c r="I59" s="282"/>
      <c r="J59" s="282"/>
      <c r="K59" s="282"/>
      <c r="L59" s="282"/>
      <c r="M59" s="282"/>
      <c r="N59" s="282"/>
      <c r="O59" s="282"/>
      <c r="P59" s="282"/>
      <c r="Q59" s="282"/>
      <c r="R59" s="282"/>
      <c r="S59" s="282"/>
      <c r="T59" s="282"/>
      <c r="U59" s="282"/>
    </row>
    <row r="60" ht="12.75" customHeight="1">
      <c r="A60" s="282"/>
      <c r="B60" s="282"/>
      <c r="C60" s="282"/>
      <c r="D60" s="282"/>
      <c r="E60" s="282"/>
      <c r="F60" s="282"/>
      <c r="G60" s="282"/>
      <c r="H60" s="282"/>
      <c r="I60" s="282"/>
      <c r="J60" s="282"/>
      <c r="K60" s="282"/>
      <c r="L60" s="282"/>
      <c r="M60" s="282"/>
      <c r="N60" s="282"/>
      <c r="O60" s="282"/>
      <c r="P60" s="282"/>
      <c r="Q60" s="282"/>
      <c r="R60" s="282"/>
      <c r="S60" s="282"/>
      <c r="T60" s="282"/>
      <c r="U60" s="282"/>
    </row>
    <row r="61" ht="12.75" customHeight="1">
      <c r="A61" s="282"/>
      <c r="B61" s="282"/>
      <c r="C61" s="282"/>
      <c r="D61" s="282"/>
      <c r="E61" s="282"/>
      <c r="F61" s="282"/>
      <c r="G61" s="282"/>
      <c r="H61" s="282"/>
      <c r="I61" s="282"/>
      <c r="J61" s="282"/>
      <c r="K61" s="282"/>
      <c r="L61" s="282"/>
      <c r="M61" s="282"/>
      <c r="N61" s="282"/>
      <c r="O61" s="282"/>
      <c r="P61" s="282"/>
      <c r="Q61" s="282"/>
      <c r="R61" s="282"/>
      <c r="S61" s="282"/>
      <c r="T61" s="282"/>
      <c r="U61" s="282"/>
    </row>
    <row r="62" ht="12.75" customHeight="1">
      <c r="A62" s="282"/>
      <c r="B62" s="282"/>
      <c r="C62" s="282"/>
      <c r="D62" s="282"/>
      <c r="E62" s="282"/>
      <c r="F62" s="282"/>
      <c r="G62" s="282"/>
      <c r="H62" s="282"/>
      <c r="I62" s="282"/>
      <c r="J62" s="282"/>
      <c r="K62" s="282"/>
      <c r="L62" s="282"/>
      <c r="M62" s="282"/>
      <c r="N62" s="282"/>
      <c r="O62" s="282"/>
      <c r="P62" s="282"/>
      <c r="Q62" s="282"/>
      <c r="R62" s="282"/>
      <c r="S62" s="282"/>
      <c r="T62" s="282"/>
      <c r="U62" s="282"/>
    </row>
    <row r="63" ht="12.75" customHeight="1">
      <c r="A63" s="282"/>
      <c r="B63" s="282"/>
      <c r="C63" s="282"/>
      <c r="D63" s="282"/>
      <c r="E63" s="282"/>
      <c r="F63" s="282"/>
      <c r="G63" s="282"/>
      <c r="H63" s="282"/>
      <c r="I63" s="282"/>
      <c r="J63" s="282"/>
      <c r="K63" s="282"/>
      <c r="L63" s="282"/>
      <c r="M63" s="282"/>
      <c r="N63" s="282"/>
      <c r="O63" s="282"/>
      <c r="P63" s="282"/>
      <c r="Q63" s="282"/>
      <c r="R63" s="282"/>
      <c r="S63" s="282"/>
      <c r="T63" s="282"/>
      <c r="U63" s="282"/>
    </row>
    <row r="64" ht="12.75" customHeight="1">
      <c r="A64" s="282"/>
      <c r="B64" s="282"/>
      <c r="C64" s="282"/>
      <c r="D64" s="282"/>
      <c r="E64" s="282"/>
      <c r="F64" s="282"/>
      <c r="G64" s="282"/>
      <c r="H64" s="282"/>
      <c r="I64" s="282"/>
      <c r="J64" s="282"/>
      <c r="K64" s="282"/>
      <c r="L64" s="282"/>
      <c r="M64" s="282"/>
      <c r="N64" s="282"/>
      <c r="O64" s="282"/>
      <c r="P64" s="282"/>
      <c r="Q64" s="282"/>
      <c r="R64" s="282"/>
      <c r="S64" s="282"/>
      <c r="T64" s="282"/>
      <c r="U64" s="282"/>
    </row>
    <row r="65" ht="12.75" customHeight="1">
      <c r="A65" s="282"/>
      <c r="B65" s="282"/>
      <c r="C65" s="282"/>
      <c r="D65" s="282"/>
      <c r="E65" s="282"/>
      <c r="F65" s="282"/>
      <c r="G65" s="282"/>
      <c r="H65" s="282"/>
      <c r="I65" s="282"/>
      <c r="J65" s="282"/>
      <c r="K65" s="282"/>
      <c r="L65" s="282"/>
      <c r="M65" s="282"/>
      <c r="N65" s="282"/>
      <c r="O65" s="282"/>
      <c r="P65" s="282"/>
      <c r="Q65" s="282"/>
      <c r="R65" s="282"/>
      <c r="S65" s="282"/>
      <c r="T65" s="282"/>
      <c r="U65" s="282"/>
    </row>
    <row r="66" ht="12.75" customHeight="1">
      <c r="A66" s="282"/>
      <c r="B66" s="282"/>
      <c r="C66" s="282"/>
      <c r="D66" s="282"/>
      <c r="E66" s="282"/>
      <c r="F66" s="282"/>
      <c r="G66" s="282"/>
      <c r="H66" s="282"/>
      <c r="I66" s="282"/>
      <c r="J66" s="282"/>
      <c r="K66" s="282"/>
      <c r="L66" s="282"/>
      <c r="M66" s="282"/>
      <c r="N66" s="282"/>
      <c r="O66" s="282"/>
      <c r="P66" s="282"/>
      <c r="Q66" s="282"/>
      <c r="R66" s="282"/>
      <c r="S66" s="282"/>
      <c r="T66" s="282"/>
      <c r="U66" s="282"/>
    </row>
    <row r="67" ht="12.75" customHeight="1">
      <c r="A67" s="282"/>
      <c r="B67" s="282"/>
      <c r="C67" s="282"/>
      <c r="D67" s="282"/>
      <c r="E67" s="282"/>
      <c r="F67" s="282"/>
      <c r="G67" s="282"/>
      <c r="H67" s="282"/>
      <c r="I67" s="282"/>
      <c r="J67" s="282"/>
      <c r="K67" s="282"/>
      <c r="L67" s="282"/>
      <c r="M67" s="282"/>
      <c r="N67" s="282"/>
      <c r="O67" s="282"/>
      <c r="P67" s="282"/>
      <c r="Q67" s="282"/>
      <c r="R67" s="282"/>
      <c r="S67" s="282"/>
      <c r="T67" s="282"/>
      <c r="U67" s="282"/>
    </row>
    <row r="68" ht="12.75" customHeight="1">
      <c r="A68" s="282"/>
      <c r="B68" s="282"/>
      <c r="C68" s="282"/>
      <c r="D68" s="282"/>
      <c r="E68" s="282"/>
      <c r="F68" s="282"/>
      <c r="G68" s="282"/>
      <c r="H68" s="282"/>
      <c r="I68" s="282"/>
      <c r="J68" s="282"/>
      <c r="K68" s="282"/>
      <c r="L68" s="282"/>
      <c r="M68" s="282"/>
      <c r="N68" s="282"/>
      <c r="O68" s="282"/>
      <c r="P68" s="282"/>
      <c r="Q68" s="282"/>
      <c r="R68" s="282"/>
      <c r="S68" s="282"/>
      <c r="T68" s="282"/>
      <c r="U68" s="282"/>
    </row>
    <row r="69" ht="12.75" customHeight="1">
      <c r="A69" s="282"/>
      <c r="B69" s="282"/>
      <c r="C69" s="282"/>
      <c r="D69" s="282"/>
      <c r="E69" s="282"/>
      <c r="F69" s="282"/>
      <c r="G69" s="282"/>
      <c r="H69" s="282"/>
      <c r="I69" s="282"/>
      <c r="J69" s="282"/>
      <c r="K69" s="282"/>
      <c r="L69" s="282"/>
      <c r="M69" s="282"/>
      <c r="N69" s="282"/>
      <c r="O69" s="282"/>
      <c r="P69" s="282"/>
      <c r="Q69" s="282"/>
      <c r="R69" s="282"/>
      <c r="S69" s="282"/>
      <c r="T69" s="282"/>
      <c r="U69" s="282"/>
    </row>
    <row r="70" ht="12.75" customHeight="1">
      <c r="A70" s="282"/>
      <c r="B70" s="282"/>
      <c r="C70" s="282"/>
      <c r="D70" s="282"/>
      <c r="E70" s="282"/>
      <c r="F70" s="282"/>
      <c r="G70" s="282"/>
      <c r="H70" s="282"/>
      <c r="I70" s="282"/>
      <c r="J70" s="282"/>
      <c r="K70" s="282"/>
      <c r="L70" s="282"/>
      <c r="M70" s="282"/>
      <c r="N70" s="282"/>
      <c r="O70" s="282"/>
      <c r="P70" s="282"/>
      <c r="Q70" s="282"/>
      <c r="R70" s="282"/>
      <c r="S70" s="282"/>
      <c r="T70" s="282"/>
      <c r="U70" s="282"/>
    </row>
    <row r="71" ht="12.75" customHeight="1">
      <c r="A71" s="282"/>
      <c r="B71" s="282"/>
      <c r="C71" s="282"/>
      <c r="D71" s="282"/>
      <c r="E71" s="282"/>
      <c r="F71" s="282"/>
      <c r="G71" s="282"/>
      <c r="H71" s="282"/>
      <c r="I71" s="282"/>
      <c r="J71" s="282"/>
      <c r="K71" s="282"/>
      <c r="L71" s="282"/>
      <c r="M71" s="282"/>
      <c r="N71" s="282"/>
      <c r="O71" s="282"/>
      <c r="P71" s="282"/>
      <c r="Q71" s="282"/>
      <c r="R71" s="282"/>
      <c r="S71" s="282"/>
      <c r="T71" s="282"/>
      <c r="U71" s="282"/>
    </row>
    <row r="72" ht="12.75" customHeight="1">
      <c r="A72" s="282"/>
      <c r="B72" s="282"/>
      <c r="C72" s="282"/>
      <c r="D72" s="282"/>
      <c r="E72" s="282"/>
      <c r="F72" s="282"/>
      <c r="G72" s="282"/>
      <c r="H72" s="282"/>
      <c r="I72" s="282"/>
      <c r="J72" s="282"/>
      <c r="K72" s="282"/>
      <c r="L72" s="282"/>
      <c r="M72" s="282"/>
      <c r="N72" s="282"/>
      <c r="O72" s="282"/>
      <c r="P72" s="282"/>
      <c r="Q72" s="282"/>
      <c r="R72" s="282"/>
      <c r="S72" s="282"/>
      <c r="T72" s="282"/>
      <c r="U72" s="282"/>
    </row>
    <row r="73" ht="12.75" customHeight="1">
      <c r="A73" s="282"/>
      <c r="B73" s="282"/>
      <c r="C73" s="282"/>
      <c r="D73" s="282"/>
      <c r="E73" s="282"/>
      <c r="F73" s="282"/>
      <c r="G73" s="282"/>
      <c r="H73" s="282"/>
      <c r="I73" s="282"/>
      <c r="J73" s="282"/>
      <c r="K73" s="282"/>
      <c r="L73" s="282"/>
      <c r="M73" s="282"/>
      <c r="N73" s="282"/>
      <c r="O73" s="282"/>
      <c r="P73" s="282"/>
      <c r="Q73" s="282"/>
      <c r="R73" s="282"/>
      <c r="S73" s="282"/>
      <c r="T73" s="282"/>
      <c r="U73" s="282"/>
    </row>
    <row r="74" ht="12.75" customHeight="1">
      <c r="A74" s="282"/>
      <c r="B74" s="282"/>
      <c r="C74" s="282"/>
      <c r="D74" s="282"/>
      <c r="E74" s="282"/>
      <c r="F74" s="282"/>
      <c r="G74" s="282"/>
      <c r="H74" s="282"/>
      <c r="I74" s="282"/>
      <c r="J74" s="282"/>
      <c r="K74" s="282"/>
      <c r="L74" s="282"/>
      <c r="M74" s="282"/>
      <c r="N74" s="282"/>
      <c r="O74" s="282"/>
      <c r="P74" s="282"/>
      <c r="Q74" s="282"/>
      <c r="R74" s="282"/>
      <c r="S74" s="282"/>
      <c r="T74" s="282"/>
      <c r="U74" s="282"/>
    </row>
    <row r="75" ht="12.75" customHeight="1">
      <c r="A75" s="282"/>
      <c r="B75" s="282"/>
      <c r="C75" s="282"/>
      <c r="D75" s="282"/>
      <c r="E75" s="282"/>
      <c r="F75" s="282"/>
      <c r="G75" s="282"/>
      <c r="H75" s="282"/>
      <c r="I75" s="282"/>
      <c r="J75" s="282"/>
      <c r="K75" s="282"/>
      <c r="L75" s="282"/>
      <c r="M75" s="282"/>
      <c r="N75" s="282"/>
      <c r="O75" s="282"/>
      <c r="P75" s="282"/>
      <c r="Q75" s="282"/>
      <c r="R75" s="282"/>
      <c r="S75" s="282"/>
      <c r="T75" s="282"/>
      <c r="U75" s="282"/>
    </row>
    <row r="76" ht="12.75" customHeight="1">
      <c r="A76" s="282"/>
      <c r="B76" s="282"/>
      <c r="C76" s="282"/>
      <c r="D76" s="282"/>
      <c r="E76" s="282"/>
      <c r="F76" s="282"/>
      <c r="G76" s="282"/>
      <c r="H76" s="282"/>
      <c r="I76" s="282"/>
      <c r="J76" s="282"/>
      <c r="K76" s="282"/>
      <c r="L76" s="282"/>
      <c r="M76" s="282"/>
      <c r="N76" s="282"/>
      <c r="O76" s="282"/>
      <c r="P76" s="282"/>
      <c r="Q76" s="282"/>
      <c r="R76" s="282"/>
      <c r="S76" s="282"/>
      <c r="T76" s="282"/>
      <c r="U76" s="282"/>
    </row>
    <row r="77" ht="12.75" customHeight="1">
      <c r="A77" s="282"/>
      <c r="B77" s="282"/>
      <c r="C77" s="282"/>
      <c r="D77" s="282"/>
      <c r="E77" s="282"/>
      <c r="F77" s="282"/>
      <c r="G77" s="282"/>
      <c r="H77" s="282"/>
      <c r="I77" s="282"/>
      <c r="J77" s="282"/>
      <c r="K77" s="282"/>
      <c r="L77" s="282"/>
      <c r="M77" s="282"/>
      <c r="N77" s="282"/>
      <c r="O77" s="282"/>
      <c r="P77" s="282"/>
      <c r="Q77" s="282"/>
      <c r="R77" s="282"/>
      <c r="S77" s="282"/>
      <c r="T77" s="282"/>
      <c r="U77" s="282"/>
    </row>
    <row r="78" ht="12.75" customHeight="1">
      <c r="A78" s="282"/>
      <c r="B78" s="282"/>
      <c r="C78" s="282"/>
      <c r="D78" s="282"/>
      <c r="E78" s="282"/>
      <c r="F78" s="282"/>
      <c r="G78" s="282"/>
      <c r="H78" s="282"/>
      <c r="I78" s="282"/>
      <c r="J78" s="282"/>
      <c r="K78" s="282"/>
      <c r="L78" s="282"/>
      <c r="M78" s="282"/>
      <c r="N78" s="282"/>
      <c r="O78" s="282"/>
      <c r="P78" s="282"/>
      <c r="Q78" s="282"/>
      <c r="R78" s="282"/>
      <c r="S78" s="282"/>
      <c r="T78" s="282"/>
      <c r="U78" s="282"/>
    </row>
    <row r="79" ht="12.75" customHeight="1">
      <c r="A79" s="282"/>
      <c r="B79" s="282"/>
      <c r="C79" s="282"/>
      <c r="D79" s="282"/>
      <c r="E79" s="282"/>
      <c r="F79" s="282"/>
      <c r="G79" s="282"/>
      <c r="H79" s="282"/>
      <c r="I79" s="282"/>
      <c r="J79" s="282"/>
      <c r="K79" s="282"/>
      <c r="L79" s="282"/>
      <c r="M79" s="282"/>
      <c r="N79" s="282"/>
      <c r="O79" s="282"/>
      <c r="P79" s="282"/>
      <c r="Q79" s="282"/>
      <c r="R79" s="282"/>
      <c r="S79" s="282"/>
      <c r="T79" s="282"/>
      <c r="U79" s="282"/>
    </row>
    <row r="80" ht="12.75" customHeight="1">
      <c r="A80" s="282"/>
      <c r="B80" s="282"/>
      <c r="C80" s="282"/>
      <c r="D80" s="282"/>
      <c r="E80" s="282"/>
      <c r="F80" s="282"/>
      <c r="G80" s="282"/>
      <c r="H80" s="282"/>
      <c r="I80" s="282"/>
      <c r="J80" s="282"/>
      <c r="K80" s="282"/>
      <c r="L80" s="282"/>
      <c r="M80" s="282"/>
      <c r="N80" s="282"/>
      <c r="O80" s="282"/>
      <c r="P80" s="282"/>
      <c r="Q80" s="282"/>
      <c r="R80" s="282"/>
      <c r="S80" s="282"/>
      <c r="T80" s="282"/>
      <c r="U80" s="282"/>
    </row>
    <row r="81" ht="12.75" customHeight="1">
      <c r="A81" s="282"/>
      <c r="B81" s="282"/>
      <c r="C81" s="282"/>
      <c r="D81" s="282"/>
      <c r="E81" s="282"/>
      <c r="F81" s="282"/>
      <c r="G81" s="282"/>
      <c r="H81" s="282"/>
      <c r="I81" s="282"/>
      <c r="J81" s="282"/>
      <c r="K81" s="282"/>
      <c r="L81" s="282"/>
      <c r="M81" s="282"/>
      <c r="N81" s="282"/>
      <c r="O81" s="282"/>
      <c r="P81" s="282"/>
      <c r="Q81" s="282"/>
      <c r="R81" s="282"/>
      <c r="S81" s="282"/>
      <c r="T81" s="282"/>
      <c r="U81" s="282"/>
    </row>
    <row r="82" ht="12.75" customHeight="1">
      <c r="A82" s="282"/>
      <c r="B82" s="282"/>
      <c r="C82" s="282"/>
      <c r="D82" s="282"/>
      <c r="E82" s="282"/>
      <c r="F82" s="282"/>
      <c r="G82" s="282"/>
      <c r="H82" s="282"/>
      <c r="I82" s="282"/>
      <c r="J82" s="282"/>
      <c r="K82" s="282"/>
      <c r="L82" s="282"/>
      <c r="M82" s="282"/>
      <c r="N82" s="282"/>
      <c r="O82" s="282"/>
      <c r="P82" s="282"/>
      <c r="Q82" s="282"/>
      <c r="R82" s="282"/>
      <c r="S82" s="282"/>
      <c r="T82" s="282"/>
      <c r="U82" s="282"/>
    </row>
    <row r="83" ht="12.75" customHeight="1">
      <c r="A83" s="282"/>
      <c r="B83" s="282"/>
      <c r="C83" s="282"/>
      <c r="D83" s="282"/>
      <c r="E83" s="282"/>
      <c r="F83" s="282"/>
      <c r="G83" s="282"/>
      <c r="H83" s="282"/>
      <c r="I83" s="282"/>
      <c r="J83" s="282"/>
      <c r="K83" s="282"/>
      <c r="L83" s="282"/>
      <c r="M83" s="282"/>
      <c r="N83" s="282"/>
      <c r="O83" s="282"/>
      <c r="P83" s="282"/>
      <c r="Q83" s="282"/>
      <c r="R83" s="282"/>
      <c r="S83" s="282"/>
      <c r="T83" s="282"/>
      <c r="U83" s="282"/>
    </row>
    <row r="84" ht="12.75" customHeight="1">
      <c r="A84" s="282"/>
      <c r="B84" s="282"/>
      <c r="C84" s="282"/>
      <c r="D84" s="282"/>
      <c r="E84" s="282"/>
      <c r="F84" s="282"/>
      <c r="G84" s="282"/>
      <c r="H84" s="282"/>
      <c r="I84" s="282"/>
      <c r="J84" s="282"/>
      <c r="K84" s="282"/>
      <c r="L84" s="282"/>
      <c r="M84" s="282"/>
      <c r="N84" s="282"/>
      <c r="O84" s="282"/>
      <c r="P84" s="282"/>
      <c r="Q84" s="282"/>
      <c r="R84" s="282"/>
      <c r="S84" s="282"/>
      <c r="T84" s="282"/>
      <c r="U84" s="282"/>
    </row>
    <row r="85" ht="12.75" customHeight="1">
      <c r="A85" s="282"/>
      <c r="B85" s="282"/>
      <c r="C85" s="282"/>
      <c r="D85" s="282"/>
      <c r="E85" s="282"/>
      <c r="F85" s="282"/>
      <c r="G85" s="282"/>
      <c r="H85" s="282"/>
      <c r="I85" s="282"/>
      <c r="J85" s="282"/>
      <c r="K85" s="282"/>
      <c r="L85" s="282"/>
      <c r="M85" s="282"/>
      <c r="N85" s="282"/>
      <c r="O85" s="282"/>
      <c r="P85" s="282"/>
      <c r="Q85" s="282"/>
      <c r="R85" s="282"/>
      <c r="S85" s="282"/>
      <c r="T85" s="282"/>
      <c r="U85" s="282"/>
    </row>
    <row r="86" ht="12.75" customHeight="1">
      <c r="A86" s="282"/>
      <c r="B86" s="282"/>
      <c r="C86" s="282"/>
      <c r="D86" s="282"/>
      <c r="E86" s="282"/>
      <c r="F86" s="282"/>
      <c r="G86" s="282"/>
      <c r="H86" s="282"/>
      <c r="I86" s="282"/>
      <c r="J86" s="282"/>
      <c r="K86" s="282"/>
      <c r="L86" s="282"/>
      <c r="M86" s="282"/>
      <c r="N86" s="282"/>
      <c r="O86" s="282"/>
      <c r="P86" s="282"/>
      <c r="Q86" s="282"/>
      <c r="R86" s="282"/>
      <c r="S86" s="282"/>
      <c r="T86" s="282"/>
      <c r="U86" s="282"/>
    </row>
    <row r="87" ht="12.75" customHeight="1">
      <c r="A87" s="282"/>
      <c r="B87" s="282"/>
      <c r="C87" s="282"/>
      <c r="D87" s="282"/>
      <c r="E87" s="282"/>
      <c r="F87" s="282"/>
      <c r="G87" s="282"/>
      <c r="H87" s="282"/>
      <c r="I87" s="282"/>
      <c r="J87" s="282"/>
      <c r="K87" s="282"/>
      <c r="L87" s="282"/>
      <c r="M87" s="282"/>
      <c r="N87" s="282"/>
      <c r="O87" s="282"/>
      <c r="P87" s="282"/>
      <c r="Q87" s="282"/>
      <c r="R87" s="282"/>
      <c r="S87" s="282"/>
      <c r="T87" s="282"/>
      <c r="U87" s="282"/>
    </row>
    <row r="88" ht="12.75" customHeight="1">
      <c r="A88" s="282"/>
      <c r="B88" s="282"/>
      <c r="C88" s="282"/>
      <c r="D88" s="282"/>
      <c r="E88" s="282"/>
      <c r="F88" s="282"/>
      <c r="G88" s="282"/>
      <c r="H88" s="282"/>
      <c r="I88" s="282"/>
      <c r="J88" s="282"/>
      <c r="K88" s="282"/>
      <c r="L88" s="282"/>
      <c r="M88" s="282"/>
      <c r="N88" s="282"/>
      <c r="O88" s="282"/>
      <c r="P88" s="282"/>
      <c r="Q88" s="282"/>
      <c r="R88" s="282"/>
      <c r="S88" s="282"/>
      <c r="T88" s="282"/>
      <c r="U88" s="282"/>
    </row>
    <row r="89" ht="12.75" customHeight="1">
      <c r="A89" s="282"/>
      <c r="B89" s="282"/>
      <c r="C89" s="282"/>
      <c r="D89" s="282"/>
      <c r="E89" s="282"/>
      <c r="F89" s="282"/>
      <c r="G89" s="282"/>
      <c r="H89" s="282"/>
      <c r="I89" s="282"/>
      <c r="J89" s="282"/>
      <c r="K89" s="282"/>
      <c r="L89" s="282"/>
      <c r="M89" s="282"/>
      <c r="N89" s="282"/>
      <c r="O89" s="282"/>
      <c r="P89" s="282"/>
      <c r="Q89" s="282"/>
      <c r="R89" s="282"/>
      <c r="S89" s="282"/>
      <c r="T89" s="282"/>
      <c r="U89" s="282"/>
    </row>
    <row r="90" ht="12.75" customHeight="1">
      <c r="A90" s="282"/>
      <c r="B90" s="282"/>
      <c r="C90" s="282"/>
      <c r="D90" s="282"/>
      <c r="E90" s="282"/>
      <c r="F90" s="282"/>
      <c r="G90" s="282"/>
      <c r="H90" s="282"/>
      <c r="I90" s="282"/>
      <c r="J90" s="282"/>
      <c r="K90" s="282"/>
      <c r="L90" s="282"/>
      <c r="M90" s="282"/>
      <c r="N90" s="282"/>
      <c r="O90" s="282"/>
      <c r="P90" s="282"/>
      <c r="Q90" s="282"/>
      <c r="R90" s="282"/>
      <c r="S90" s="282"/>
      <c r="T90" s="282"/>
      <c r="U90" s="282"/>
    </row>
    <row r="91" ht="12.75" customHeight="1">
      <c r="A91" s="282"/>
      <c r="B91" s="282"/>
      <c r="C91" s="282"/>
      <c r="D91" s="282"/>
      <c r="E91" s="282"/>
      <c r="F91" s="282"/>
      <c r="G91" s="282"/>
      <c r="H91" s="282"/>
      <c r="I91" s="282"/>
      <c r="J91" s="282"/>
      <c r="K91" s="282"/>
      <c r="L91" s="282"/>
      <c r="M91" s="282"/>
      <c r="N91" s="282"/>
      <c r="O91" s="282"/>
      <c r="P91" s="282"/>
      <c r="Q91" s="282"/>
      <c r="R91" s="282"/>
      <c r="S91" s="282"/>
      <c r="T91" s="282"/>
      <c r="U91" s="282"/>
    </row>
    <row r="92" ht="12.75" customHeight="1">
      <c r="A92" s="282"/>
      <c r="B92" s="282"/>
      <c r="C92" s="282"/>
      <c r="D92" s="282"/>
      <c r="E92" s="282"/>
      <c r="F92" s="282"/>
      <c r="G92" s="282"/>
      <c r="H92" s="282"/>
      <c r="I92" s="282"/>
      <c r="J92" s="282"/>
      <c r="K92" s="282"/>
      <c r="L92" s="282"/>
      <c r="M92" s="282"/>
      <c r="N92" s="282"/>
      <c r="O92" s="282"/>
      <c r="P92" s="282"/>
      <c r="Q92" s="282"/>
      <c r="R92" s="282"/>
      <c r="S92" s="282"/>
      <c r="T92" s="282"/>
      <c r="U92" s="282"/>
    </row>
    <row r="93" ht="12.75" customHeight="1">
      <c r="A93" s="282"/>
      <c r="B93" s="282"/>
      <c r="C93" s="282"/>
      <c r="D93" s="282"/>
      <c r="E93" s="282"/>
      <c r="F93" s="282"/>
      <c r="G93" s="282"/>
      <c r="H93" s="282"/>
      <c r="I93" s="282"/>
      <c r="J93" s="282"/>
      <c r="K93" s="282"/>
      <c r="L93" s="282"/>
      <c r="M93" s="282"/>
      <c r="N93" s="282"/>
      <c r="O93" s="282"/>
      <c r="P93" s="282"/>
      <c r="Q93" s="282"/>
      <c r="R93" s="282"/>
      <c r="S93" s="282"/>
      <c r="T93" s="282"/>
      <c r="U93" s="282"/>
    </row>
    <row r="94" ht="12.75" customHeight="1">
      <c r="A94" s="282"/>
      <c r="B94" s="282"/>
      <c r="C94" s="282"/>
      <c r="D94" s="282"/>
      <c r="E94" s="282"/>
      <c r="F94" s="282"/>
      <c r="G94" s="282"/>
      <c r="H94" s="282"/>
      <c r="I94" s="282"/>
      <c r="J94" s="282"/>
      <c r="K94" s="282"/>
      <c r="L94" s="282"/>
      <c r="M94" s="282"/>
      <c r="N94" s="282"/>
      <c r="O94" s="282"/>
      <c r="P94" s="282"/>
      <c r="Q94" s="282"/>
      <c r="R94" s="282"/>
      <c r="S94" s="282"/>
      <c r="T94" s="282"/>
      <c r="U94" s="282"/>
    </row>
    <row r="95" ht="12.75" customHeight="1">
      <c r="A95" s="282"/>
      <c r="B95" s="282"/>
      <c r="C95" s="282"/>
      <c r="D95" s="282"/>
      <c r="E95" s="282"/>
      <c r="F95" s="282"/>
      <c r="G95" s="282"/>
      <c r="H95" s="282"/>
      <c r="I95" s="282"/>
      <c r="J95" s="282"/>
      <c r="K95" s="282"/>
      <c r="L95" s="282"/>
      <c r="M95" s="282"/>
      <c r="N95" s="282"/>
      <c r="O95" s="282"/>
      <c r="P95" s="282"/>
      <c r="Q95" s="282"/>
      <c r="R95" s="282"/>
      <c r="S95" s="282"/>
      <c r="T95" s="282"/>
      <c r="U95" s="282"/>
    </row>
    <row r="96" ht="12.75" customHeight="1">
      <c r="A96" s="282"/>
      <c r="B96" s="282"/>
      <c r="C96" s="282"/>
      <c r="D96" s="282"/>
      <c r="E96" s="282"/>
      <c r="F96" s="282"/>
      <c r="G96" s="282"/>
      <c r="H96" s="282"/>
      <c r="I96" s="282"/>
      <c r="J96" s="282"/>
      <c r="K96" s="282"/>
      <c r="L96" s="282"/>
      <c r="M96" s="282"/>
      <c r="N96" s="282"/>
      <c r="O96" s="282"/>
      <c r="P96" s="282"/>
      <c r="Q96" s="282"/>
      <c r="R96" s="282"/>
      <c r="S96" s="282"/>
      <c r="T96" s="282"/>
      <c r="U96" s="282"/>
    </row>
    <row r="97" ht="12.75" customHeight="1">
      <c r="A97" s="282"/>
      <c r="B97" s="282"/>
      <c r="C97" s="282"/>
      <c r="D97" s="282"/>
      <c r="E97" s="282"/>
      <c r="F97" s="282"/>
      <c r="G97" s="282"/>
      <c r="H97" s="282"/>
      <c r="I97" s="282"/>
      <c r="J97" s="282"/>
      <c r="K97" s="282"/>
      <c r="L97" s="282"/>
      <c r="M97" s="282"/>
      <c r="N97" s="282"/>
      <c r="O97" s="282"/>
      <c r="P97" s="282"/>
      <c r="Q97" s="282"/>
      <c r="R97" s="282"/>
      <c r="S97" s="282"/>
      <c r="T97" s="282"/>
      <c r="U97" s="282"/>
    </row>
    <row r="98" ht="12.75" customHeight="1">
      <c r="A98" s="282"/>
      <c r="B98" s="282"/>
      <c r="C98" s="282"/>
      <c r="D98" s="282"/>
      <c r="E98" s="282"/>
      <c r="F98" s="282"/>
      <c r="G98" s="282"/>
      <c r="H98" s="282"/>
      <c r="I98" s="282"/>
      <c r="J98" s="282"/>
      <c r="K98" s="282"/>
      <c r="L98" s="282"/>
      <c r="M98" s="282"/>
      <c r="N98" s="282"/>
      <c r="O98" s="282"/>
      <c r="P98" s="282"/>
      <c r="Q98" s="282"/>
      <c r="R98" s="282"/>
      <c r="S98" s="282"/>
      <c r="T98" s="282"/>
      <c r="U98" s="282"/>
    </row>
    <row r="99" ht="12.75" customHeight="1">
      <c r="A99" s="282"/>
      <c r="B99" s="282"/>
      <c r="C99" s="282"/>
      <c r="D99" s="282"/>
      <c r="E99" s="282"/>
      <c r="F99" s="282"/>
      <c r="G99" s="282"/>
      <c r="H99" s="282"/>
      <c r="I99" s="282"/>
      <c r="J99" s="282"/>
      <c r="K99" s="282"/>
      <c r="L99" s="282"/>
      <c r="M99" s="282"/>
      <c r="N99" s="282"/>
      <c r="O99" s="282"/>
      <c r="P99" s="282"/>
      <c r="Q99" s="282"/>
      <c r="R99" s="282"/>
      <c r="S99" s="282"/>
      <c r="T99" s="282"/>
      <c r="U99" s="282"/>
    </row>
    <row r="100" ht="12.75" customHeight="1">
      <c r="A100" s="282"/>
      <c r="B100" s="282"/>
      <c r="C100" s="282"/>
      <c r="D100" s="282"/>
      <c r="E100" s="282"/>
      <c r="F100" s="282"/>
      <c r="G100" s="282"/>
      <c r="H100" s="282"/>
      <c r="I100" s="282"/>
      <c r="J100" s="282"/>
      <c r="K100" s="282"/>
      <c r="L100" s="282"/>
      <c r="M100" s="282"/>
      <c r="N100" s="282"/>
      <c r="O100" s="282"/>
      <c r="P100" s="282"/>
      <c r="Q100" s="282"/>
      <c r="R100" s="282"/>
      <c r="S100" s="282"/>
      <c r="T100" s="282"/>
      <c r="U100" s="282"/>
    </row>
    <row r="101" ht="12.75" customHeight="1">
      <c r="A101" s="282"/>
      <c r="B101" s="282"/>
      <c r="C101" s="282"/>
      <c r="D101" s="282"/>
      <c r="E101" s="282"/>
      <c r="F101" s="282"/>
      <c r="G101" s="282"/>
      <c r="H101" s="282"/>
      <c r="I101" s="282"/>
      <c r="J101" s="282"/>
      <c r="K101" s="282"/>
      <c r="L101" s="282"/>
      <c r="M101" s="282"/>
      <c r="N101" s="282"/>
      <c r="O101" s="282"/>
      <c r="P101" s="282"/>
      <c r="Q101" s="282"/>
      <c r="R101" s="282"/>
      <c r="S101" s="282"/>
      <c r="T101" s="282"/>
      <c r="U101" s="282"/>
    </row>
    <row r="102" ht="12.75" customHeight="1">
      <c r="A102" s="282"/>
      <c r="B102" s="282"/>
      <c r="C102" s="282"/>
      <c r="D102" s="282"/>
      <c r="E102" s="282"/>
      <c r="F102" s="282"/>
      <c r="G102" s="282"/>
      <c r="H102" s="282"/>
      <c r="I102" s="282"/>
      <c r="J102" s="282"/>
      <c r="K102" s="282"/>
      <c r="L102" s="282"/>
      <c r="M102" s="282"/>
      <c r="N102" s="282"/>
      <c r="O102" s="282"/>
      <c r="P102" s="282"/>
      <c r="Q102" s="282"/>
      <c r="R102" s="282"/>
      <c r="S102" s="282"/>
      <c r="T102" s="282"/>
      <c r="U102" s="282"/>
    </row>
    <row r="103" ht="12.75" customHeight="1">
      <c r="A103" s="282"/>
      <c r="B103" s="282"/>
      <c r="C103" s="282"/>
      <c r="D103" s="282"/>
      <c r="E103" s="282"/>
      <c r="F103" s="282"/>
      <c r="G103" s="282"/>
      <c r="H103" s="282"/>
      <c r="I103" s="282"/>
      <c r="J103" s="282"/>
      <c r="K103" s="282"/>
      <c r="L103" s="282"/>
      <c r="M103" s="282"/>
      <c r="N103" s="282"/>
      <c r="O103" s="282"/>
      <c r="P103" s="282"/>
      <c r="Q103" s="282"/>
      <c r="R103" s="282"/>
      <c r="S103" s="282"/>
      <c r="T103" s="282"/>
      <c r="U103" s="282"/>
    </row>
    <row r="104" ht="12.75" customHeight="1">
      <c r="A104" s="282"/>
      <c r="B104" s="282"/>
      <c r="C104" s="282"/>
      <c r="D104" s="282"/>
      <c r="E104" s="282"/>
      <c r="F104" s="282"/>
      <c r="G104" s="282"/>
      <c r="H104" s="282"/>
      <c r="I104" s="282"/>
      <c r="J104" s="282"/>
      <c r="K104" s="282"/>
      <c r="L104" s="282"/>
      <c r="M104" s="282"/>
      <c r="N104" s="282"/>
      <c r="O104" s="282"/>
      <c r="P104" s="282"/>
      <c r="Q104" s="282"/>
      <c r="R104" s="282"/>
      <c r="S104" s="282"/>
      <c r="T104" s="282"/>
      <c r="U104" s="282"/>
    </row>
    <row r="105" ht="12.75" customHeight="1">
      <c r="A105" s="282"/>
      <c r="B105" s="282"/>
      <c r="C105" s="282"/>
      <c r="D105" s="282"/>
      <c r="E105" s="282"/>
      <c r="F105" s="282"/>
      <c r="G105" s="282"/>
      <c r="H105" s="282"/>
      <c r="I105" s="282"/>
      <c r="J105" s="282"/>
      <c r="K105" s="282"/>
      <c r="L105" s="282"/>
      <c r="M105" s="282"/>
      <c r="N105" s="282"/>
      <c r="O105" s="282"/>
      <c r="P105" s="282"/>
      <c r="Q105" s="282"/>
      <c r="R105" s="282"/>
      <c r="S105" s="282"/>
      <c r="T105" s="282"/>
      <c r="U105" s="282"/>
    </row>
    <row r="106" ht="12.75" customHeight="1">
      <c r="A106" s="282"/>
      <c r="B106" s="282"/>
      <c r="C106" s="282"/>
      <c r="D106" s="282"/>
      <c r="E106" s="282"/>
      <c r="F106" s="282"/>
      <c r="G106" s="282"/>
      <c r="H106" s="282"/>
      <c r="I106" s="282"/>
      <c r="J106" s="282"/>
      <c r="K106" s="282"/>
      <c r="L106" s="282"/>
      <c r="M106" s="282"/>
      <c r="N106" s="282"/>
      <c r="O106" s="282"/>
      <c r="P106" s="282"/>
      <c r="Q106" s="282"/>
      <c r="R106" s="282"/>
      <c r="S106" s="282"/>
      <c r="T106" s="282"/>
      <c r="U106" s="282"/>
    </row>
    <row r="107" ht="12.75" customHeight="1">
      <c r="A107" s="282"/>
      <c r="B107" s="282"/>
      <c r="C107" s="282"/>
      <c r="D107" s="282"/>
      <c r="E107" s="282"/>
      <c r="F107" s="282"/>
      <c r="G107" s="282"/>
      <c r="H107" s="282"/>
      <c r="I107" s="282"/>
      <c r="J107" s="282"/>
      <c r="K107" s="282"/>
      <c r="L107" s="282"/>
      <c r="M107" s="282"/>
      <c r="N107" s="282"/>
      <c r="O107" s="282"/>
      <c r="P107" s="282"/>
      <c r="Q107" s="282"/>
      <c r="R107" s="282"/>
      <c r="S107" s="282"/>
      <c r="T107" s="282"/>
      <c r="U107" s="282"/>
    </row>
    <row r="108" ht="12.75" customHeight="1">
      <c r="A108" s="282"/>
      <c r="B108" s="282"/>
      <c r="C108" s="282"/>
      <c r="D108" s="282"/>
      <c r="E108" s="282"/>
      <c r="F108" s="282"/>
      <c r="G108" s="282"/>
      <c r="H108" s="282"/>
      <c r="I108" s="282"/>
      <c r="J108" s="282"/>
      <c r="K108" s="282"/>
      <c r="L108" s="282"/>
      <c r="M108" s="282"/>
      <c r="N108" s="282"/>
      <c r="O108" s="282"/>
      <c r="P108" s="282"/>
      <c r="Q108" s="282"/>
      <c r="R108" s="282"/>
      <c r="S108" s="282"/>
      <c r="T108" s="282"/>
      <c r="U108" s="282"/>
    </row>
    <row r="109" ht="12.75" customHeight="1">
      <c r="A109" s="282"/>
      <c r="B109" s="282"/>
      <c r="C109" s="282"/>
      <c r="D109" s="282"/>
      <c r="E109" s="282"/>
      <c r="F109" s="282"/>
      <c r="G109" s="282"/>
      <c r="H109" s="282"/>
      <c r="I109" s="282"/>
      <c r="J109" s="282"/>
      <c r="K109" s="282"/>
      <c r="L109" s="282"/>
      <c r="M109" s="282"/>
      <c r="N109" s="282"/>
      <c r="O109" s="282"/>
      <c r="P109" s="282"/>
      <c r="Q109" s="282"/>
      <c r="R109" s="282"/>
      <c r="S109" s="282"/>
      <c r="T109" s="282"/>
      <c r="U109" s="282"/>
    </row>
    <row r="110" ht="12.75" customHeight="1">
      <c r="A110" s="282"/>
      <c r="B110" s="282"/>
      <c r="C110" s="282"/>
      <c r="D110" s="282"/>
      <c r="E110" s="282"/>
      <c r="F110" s="282"/>
      <c r="G110" s="282"/>
      <c r="H110" s="282"/>
      <c r="I110" s="282"/>
      <c r="J110" s="282"/>
      <c r="K110" s="282"/>
      <c r="L110" s="282"/>
      <c r="M110" s="282"/>
      <c r="N110" s="282"/>
      <c r="O110" s="282"/>
      <c r="P110" s="282"/>
      <c r="Q110" s="282"/>
      <c r="R110" s="282"/>
      <c r="S110" s="282"/>
      <c r="T110" s="282"/>
      <c r="U110" s="282"/>
    </row>
    <row r="111" ht="12.75" customHeight="1">
      <c r="A111" s="282"/>
      <c r="B111" s="282"/>
      <c r="C111" s="282"/>
      <c r="D111" s="282"/>
      <c r="E111" s="282"/>
      <c r="F111" s="282"/>
      <c r="G111" s="282"/>
      <c r="H111" s="282"/>
      <c r="I111" s="282"/>
      <c r="J111" s="282"/>
      <c r="K111" s="282"/>
      <c r="L111" s="282"/>
      <c r="M111" s="282"/>
      <c r="N111" s="282"/>
      <c r="O111" s="282"/>
      <c r="P111" s="282"/>
      <c r="Q111" s="282"/>
      <c r="R111" s="282"/>
      <c r="S111" s="282"/>
      <c r="T111" s="282"/>
      <c r="U111" s="282"/>
    </row>
    <row r="112" ht="12.75" customHeight="1">
      <c r="A112" s="282"/>
      <c r="B112" s="282"/>
      <c r="C112" s="282"/>
      <c r="D112" s="282"/>
      <c r="E112" s="282"/>
      <c r="F112" s="282"/>
      <c r="G112" s="282"/>
      <c r="H112" s="282"/>
      <c r="I112" s="282"/>
      <c r="J112" s="282"/>
      <c r="K112" s="282"/>
      <c r="L112" s="282"/>
      <c r="M112" s="282"/>
      <c r="N112" s="282"/>
      <c r="O112" s="282"/>
      <c r="P112" s="282"/>
      <c r="Q112" s="282"/>
      <c r="R112" s="282"/>
      <c r="S112" s="282"/>
      <c r="T112" s="282"/>
      <c r="U112" s="282"/>
    </row>
    <row r="113" ht="12.75" customHeight="1">
      <c r="A113" s="282"/>
      <c r="B113" s="282"/>
      <c r="C113" s="282"/>
      <c r="D113" s="282"/>
      <c r="E113" s="282"/>
      <c r="F113" s="282"/>
      <c r="G113" s="282"/>
      <c r="H113" s="282"/>
      <c r="I113" s="282"/>
      <c r="J113" s="282"/>
      <c r="K113" s="282"/>
      <c r="L113" s="282"/>
      <c r="M113" s="282"/>
      <c r="N113" s="282"/>
      <c r="O113" s="282"/>
      <c r="P113" s="282"/>
      <c r="Q113" s="282"/>
      <c r="R113" s="282"/>
      <c r="S113" s="282"/>
      <c r="T113" s="282"/>
      <c r="U113" s="282"/>
    </row>
    <row r="114" ht="12.75" customHeight="1">
      <c r="A114" s="282"/>
      <c r="B114" s="282"/>
      <c r="C114" s="282"/>
      <c r="D114" s="282"/>
      <c r="E114" s="282"/>
      <c r="F114" s="282"/>
      <c r="G114" s="282"/>
      <c r="H114" s="282"/>
      <c r="I114" s="282"/>
      <c r="J114" s="282"/>
      <c r="K114" s="282"/>
      <c r="L114" s="282"/>
      <c r="M114" s="282"/>
      <c r="N114" s="282"/>
      <c r="O114" s="282"/>
      <c r="P114" s="282"/>
      <c r="Q114" s="282"/>
      <c r="R114" s="282"/>
      <c r="S114" s="282"/>
      <c r="T114" s="282"/>
      <c r="U114" s="282"/>
    </row>
    <row r="115" ht="12.75" customHeight="1">
      <c r="A115" s="282"/>
      <c r="B115" s="282"/>
      <c r="C115" s="282"/>
      <c r="D115" s="282"/>
      <c r="E115" s="282"/>
      <c r="F115" s="282"/>
      <c r="G115" s="282"/>
      <c r="H115" s="282"/>
      <c r="I115" s="282"/>
      <c r="J115" s="282"/>
      <c r="K115" s="282"/>
      <c r="L115" s="282"/>
      <c r="M115" s="282"/>
      <c r="N115" s="282"/>
      <c r="O115" s="282"/>
      <c r="P115" s="282"/>
      <c r="Q115" s="282"/>
      <c r="R115" s="282"/>
      <c r="S115" s="282"/>
      <c r="T115" s="282"/>
      <c r="U115" s="282"/>
    </row>
    <row r="116" ht="12.75" customHeight="1">
      <c r="A116" s="282"/>
      <c r="B116" s="282"/>
      <c r="C116" s="282"/>
      <c r="D116" s="282"/>
      <c r="E116" s="282"/>
      <c r="F116" s="282"/>
      <c r="G116" s="282"/>
      <c r="H116" s="282"/>
      <c r="I116" s="282"/>
      <c r="J116" s="282"/>
      <c r="K116" s="282"/>
      <c r="L116" s="282"/>
      <c r="M116" s="282"/>
      <c r="N116" s="282"/>
      <c r="O116" s="282"/>
      <c r="P116" s="282"/>
      <c r="Q116" s="282"/>
      <c r="R116" s="282"/>
      <c r="S116" s="282"/>
      <c r="T116" s="282"/>
      <c r="U116" s="282"/>
    </row>
    <row r="117" ht="12.75" customHeight="1">
      <c r="A117" s="282"/>
      <c r="B117" s="282"/>
      <c r="C117" s="282"/>
      <c r="D117" s="282"/>
      <c r="E117" s="282"/>
      <c r="F117" s="282"/>
      <c r="G117" s="282"/>
      <c r="H117" s="282"/>
      <c r="I117" s="282"/>
      <c r="J117" s="282"/>
      <c r="K117" s="282"/>
      <c r="L117" s="282"/>
      <c r="M117" s="282"/>
      <c r="N117" s="282"/>
      <c r="O117" s="282"/>
      <c r="P117" s="282"/>
      <c r="Q117" s="282"/>
      <c r="R117" s="282"/>
      <c r="S117" s="282"/>
      <c r="T117" s="282"/>
      <c r="U117" s="282"/>
    </row>
    <row r="118" ht="12.75" customHeight="1">
      <c r="A118" s="282"/>
      <c r="B118" s="282"/>
      <c r="C118" s="282"/>
      <c r="D118" s="282"/>
      <c r="E118" s="282"/>
      <c r="F118" s="282"/>
      <c r="G118" s="282"/>
      <c r="H118" s="282"/>
      <c r="I118" s="282"/>
      <c r="J118" s="282"/>
      <c r="K118" s="282"/>
      <c r="L118" s="282"/>
      <c r="M118" s="282"/>
      <c r="N118" s="282"/>
      <c r="O118" s="282"/>
      <c r="P118" s="282"/>
      <c r="Q118" s="282"/>
      <c r="R118" s="282"/>
      <c r="S118" s="282"/>
      <c r="T118" s="282"/>
      <c r="U118" s="282"/>
    </row>
    <row r="119" ht="12.75" customHeight="1">
      <c r="A119" s="282"/>
      <c r="B119" s="282"/>
      <c r="C119" s="282"/>
      <c r="D119" s="282"/>
      <c r="E119" s="282"/>
      <c r="F119" s="282"/>
      <c r="G119" s="282"/>
      <c r="H119" s="282"/>
      <c r="I119" s="282"/>
      <c r="J119" s="282"/>
      <c r="K119" s="282"/>
      <c r="L119" s="282"/>
      <c r="M119" s="282"/>
      <c r="N119" s="282"/>
      <c r="O119" s="282"/>
      <c r="P119" s="282"/>
      <c r="Q119" s="282"/>
      <c r="R119" s="282"/>
      <c r="S119" s="282"/>
      <c r="T119" s="282"/>
      <c r="U119" s="282"/>
    </row>
    <row r="120" ht="12.75" customHeight="1">
      <c r="A120" s="282"/>
      <c r="B120" s="282"/>
      <c r="C120" s="282"/>
      <c r="D120" s="282"/>
      <c r="E120" s="282"/>
      <c r="F120" s="282"/>
      <c r="G120" s="282"/>
      <c r="H120" s="282"/>
      <c r="I120" s="282"/>
      <c r="J120" s="282"/>
      <c r="K120" s="282"/>
      <c r="L120" s="282"/>
      <c r="M120" s="282"/>
      <c r="N120" s="282"/>
      <c r="O120" s="282"/>
      <c r="P120" s="282"/>
      <c r="Q120" s="282"/>
      <c r="R120" s="282"/>
      <c r="S120" s="282"/>
      <c r="T120" s="282"/>
      <c r="U120" s="282"/>
    </row>
    <row r="121" ht="12.75" customHeight="1">
      <c r="A121" s="282"/>
      <c r="B121" s="282"/>
      <c r="C121" s="282"/>
      <c r="D121" s="282"/>
      <c r="E121" s="282"/>
      <c r="F121" s="282"/>
      <c r="G121" s="282"/>
      <c r="H121" s="282"/>
      <c r="I121" s="282"/>
      <c r="J121" s="282"/>
      <c r="K121" s="282"/>
      <c r="L121" s="282"/>
      <c r="M121" s="282"/>
      <c r="N121" s="282"/>
      <c r="O121" s="282"/>
      <c r="P121" s="282"/>
      <c r="Q121" s="282"/>
      <c r="R121" s="282"/>
      <c r="S121" s="282"/>
      <c r="T121" s="282"/>
      <c r="U121" s="282"/>
    </row>
    <row r="122" ht="12.75" customHeight="1">
      <c r="A122" s="282"/>
      <c r="B122" s="282"/>
      <c r="C122" s="282"/>
      <c r="D122" s="282"/>
      <c r="E122" s="282"/>
      <c r="F122" s="282"/>
      <c r="G122" s="282"/>
      <c r="H122" s="282"/>
      <c r="I122" s="282"/>
      <c r="J122" s="282"/>
      <c r="K122" s="282"/>
      <c r="L122" s="282"/>
      <c r="M122" s="282"/>
      <c r="N122" s="282"/>
      <c r="O122" s="282"/>
      <c r="P122" s="282"/>
      <c r="Q122" s="282"/>
      <c r="R122" s="282"/>
      <c r="S122" s="282"/>
      <c r="T122" s="282"/>
      <c r="U122" s="282"/>
    </row>
    <row r="123" ht="12.75" customHeight="1">
      <c r="A123" s="282"/>
      <c r="B123" s="282"/>
      <c r="C123" s="282"/>
      <c r="D123" s="282"/>
      <c r="E123" s="282"/>
      <c r="F123" s="282"/>
      <c r="G123" s="282"/>
      <c r="H123" s="282"/>
      <c r="I123" s="282"/>
      <c r="J123" s="282"/>
      <c r="K123" s="282"/>
      <c r="L123" s="282"/>
      <c r="M123" s="282"/>
      <c r="N123" s="282"/>
      <c r="O123" s="282"/>
      <c r="P123" s="282"/>
      <c r="Q123" s="282"/>
      <c r="R123" s="282"/>
      <c r="S123" s="282"/>
      <c r="T123" s="282"/>
      <c r="U123" s="282"/>
    </row>
    <row r="124" ht="12.75" customHeight="1">
      <c r="A124" s="282"/>
      <c r="B124" s="282"/>
      <c r="C124" s="282"/>
      <c r="D124" s="282"/>
      <c r="E124" s="282"/>
      <c r="F124" s="282"/>
      <c r="G124" s="282"/>
      <c r="H124" s="282"/>
      <c r="I124" s="282"/>
      <c r="J124" s="282"/>
      <c r="K124" s="282"/>
      <c r="L124" s="282"/>
      <c r="M124" s="282"/>
      <c r="N124" s="282"/>
      <c r="O124" s="282"/>
      <c r="P124" s="282"/>
      <c r="Q124" s="282"/>
      <c r="R124" s="282"/>
      <c r="S124" s="282"/>
      <c r="T124" s="282"/>
      <c r="U124" s="282"/>
    </row>
    <row r="125" ht="12.75" customHeight="1">
      <c r="A125" s="282"/>
      <c r="B125" s="282"/>
      <c r="C125" s="282"/>
      <c r="D125" s="282"/>
      <c r="E125" s="282"/>
      <c r="F125" s="282"/>
      <c r="G125" s="282"/>
      <c r="H125" s="282"/>
      <c r="I125" s="282"/>
      <c r="J125" s="282"/>
      <c r="K125" s="282"/>
      <c r="L125" s="282"/>
      <c r="M125" s="282"/>
      <c r="N125" s="282"/>
      <c r="O125" s="282"/>
      <c r="P125" s="282"/>
      <c r="Q125" s="282"/>
      <c r="R125" s="282"/>
      <c r="S125" s="282"/>
      <c r="T125" s="282"/>
      <c r="U125" s="282"/>
    </row>
    <row r="126" ht="12.75" customHeight="1">
      <c r="A126" s="282"/>
      <c r="B126" s="282"/>
      <c r="C126" s="282"/>
      <c r="D126" s="282"/>
      <c r="E126" s="282"/>
      <c r="F126" s="282"/>
      <c r="G126" s="282"/>
      <c r="H126" s="282"/>
      <c r="I126" s="282"/>
      <c r="J126" s="282"/>
      <c r="K126" s="282"/>
      <c r="L126" s="282"/>
      <c r="M126" s="282"/>
      <c r="N126" s="282"/>
      <c r="O126" s="282"/>
      <c r="P126" s="282"/>
      <c r="Q126" s="282"/>
      <c r="R126" s="282"/>
      <c r="S126" s="282"/>
      <c r="T126" s="282"/>
      <c r="U126" s="282"/>
    </row>
    <row r="127" ht="12.75" customHeight="1">
      <c r="A127" s="282"/>
      <c r="B127" s="282"/>
      <c r="C127" s="282"/>
      <c r="D127" s="282"/>
      <c r="E127" s="282"/>
      <c r="F127" s="282"/>
      <c r="G127" s="282"/>
      <c r="H127" s="282"/>
      <c r="I127" s="282"/>
      <c r="J127" s="282"/>
      <c r="K127" s="282"/>
      <c r="L127" s="282"/>
      <c r="M127" s="282"/>
      <c r="N127" s="282"/>
      <c r="O127" s="282"/>
      <c r="P127" s="282"/>
      <c r="Q127" s="282"/>
      <c r="R127" s="282"/>
      <c r="S127" s="282"/>
      <c r="T127" s="282"/>
      <c r="U127" s="282"/>
    </row>
    <row r="128" ht="12.75" customHeight="1">
      <c r="A128" s="282"/>
      <c r="B128" s="282"/>
      <c r="C128" s="282"/>
      <c r="D128" s="282"/>
      <c r="E128" s="282"/>
      <c r="F128" s="282"/>
      <c r="G128" s="282"/>
      <c r="H128" s="282"/>
      <c r="I128" s="282"/>
      <c r="J128" s="282"/>
      <c r="K128" s="282"/>
      <c r="L128" s="282"/>
      <c r="M128" s="282"/>
      <c r="N128" s="282"/>
      <c r="O128" s="282"/>
      <c r="P128" s="282"/>
      <c r="Q128" s="282"/>
      <c r="R128" s="282"/>
      <c r="S128" s="282"/>
      <c r="T128" s="282"/>
      <c r="U128" s="282"/>
    </row>
    <row r="129" ht="12.75" customHeight="1">
      <c r="A129" s="282"/>
      <c r="B129" s="282"/>
      <c r="C129" s="282"/>
      <c r="D129" s="282"/>
      <c r="E129" s="282"/>
      <c r="F129" s="282"/>
      <c r="G129" s="282"/>
      <c r="H129" s="282"/>
      <c r="I129" s="282"/>
      <c r="J129" s="282"/>
      <c r="K129" s="282"/>
      <c r="L129" s="282"/>
      <c r="M129" s="282"/>
      <c r="N129" s="282"/>
      <c r="O129" s="282"/>
      <c r="P129" s="282"/>
      <c r="Q129" s="282"/>
      <c r="R129" s="282"/>
      <c r="S129" s="282"/>
      <c r="T129" s="282"/>
      <c r="U129" s="282"/>
    </row>
    <row r="130" ht="12.75" customHeight="1">
      <c r="A130" s="282"/>
      <c r="B130" s="282"/>
      <c r="C130" s="282"/>
      <c r="D130" s="282"/>
      <c r="E130" s="282"/>
      <c r="F130" s="282"/>
      <c r="G130" s="282"/>
      <c r="H130" s="282"/>
      <c r="I130" s="282"/>
      <c r="J130" s="282"/>
      <c r="K130" s="282"/>
      <c r="L130" s="282"/>
      <c r="M130" s="282"/>
      <c r="N130" s="282"/>
      <c r="O130" s="282"/>
      <c r="P130" s="282"/>
      <c r="Q130" s="282"/>
      <c r="R130" s="282"/>
      <c r="S130" s="282"/>
      <c r="T130" s="282"/>
      <c r="U130" s="282"/>
    </row>
    <row r="131" ht="12.75" customHeight="1">
      <c r="A131" s="282"/>
      <c r="B131" s="282"/>
      <c r="C131" s="282"/>
      <c r="D131" s="282"/>
      <c r="E131" s="282"/>
      <c r="F131" s="282"/>
      <c r="G131" s="282"/>
      <c r="H131" s="282"/>
      <c r="I131" s="282"/>
      <c r="J131" s="282"/>
      <c r="K131" s="282"/>
      <c r="L131" s="282"/>
      <c r="M131" s="282"/>
      <c r="N131" s="282"/>
      <c r="O131" s="282"/>
      <c r="P131" s="282"/>
      <c r="Q131" s="282"/>
      <c r="R131" s="282"/>
      <c r="S131" s="282"/>
      <c r="T131" s="282"/>
      <c r="U131" s="282"/>
    </row>
    <row r="132" ht="12.75" customHeight="1">
      <c r="A132" s="282"/>
      <c r="B132" s="282"/>
      <c r="C132" s="282"/>
      <c r="D132" s="282"/>
      <c r="E132" s="282"/>
      <c r="F132" s="282"/>
      <c r="G132" s="282"/>
      <c r="H132" s="282"/>
      <c r="I132" s="282"/>
      <c r="J132" s="282"/>
      <c r="K132" s="282"/>
      <c r="L132" s="282"/>
      <c r="M132" s="282"/>
      <c r="N132" s="282"/>
      <c r="O132" s="282"/>
      <c r="P132" s="282"/>
      <c r="Q132" s="282"/>
      <c r="R132" s="282"/>
      <c r="S132" s="282"/>
      <c r="T132" s="282"/>
      <c r="U132" s="282"/>
    </row>
    <row r="133" ht="12.75" customHeight="1">
      <c r="A133" s="282"/>
      <c r="B133" s="282"/>
      <c r="C133" s="282"/>
      <c r="D133" s="282"/>
      <c r="E133" s="282"/>
      <c r="F133" s="282"/>
      <c r="G133" s="282"/>
      <c r="H133" s="282"/>
      <c r="I133" s="282"/>
      <c r="J133" s="282"/>
      <c r="K133" s="282"/>
      <c r="L133" s="282"/>
      <c r="M133" s="282"/>
      <c r="N133" s="282"/>
      <c r="O133" s="282"/>
      <c r="P133" s="282"/>
      <c r="Q133" s="282"/>
      <c r="R133" s="282"/>
      <c r="S133" s="282"/>
      <c r="T133" s="282"/>
      <c r="U133" s="282"/>
    </row>
    <row r="134" ht="12.75" customHeight="1">
      <c r="A134" s="282"/>
      <c r="B134" s="282"/>
      <c r="C134" s="282"/>
      <c r="D134" s="282"/>
      <c r="E134" s="282"/>
      <c r="F134" s="282"/>
      <c r="G134" s="282"/>
      <c r="H134" s="282"/>
      <c r="I134" s="282"/>
      <c r="J134" s="282"/>
      <c r="K134" s="282"/>
      <c r="L134" s="282"/>
      <c r="M134" s="282"/>
      <c r="N134" s="282"/>
      <c r="O134" s="282"/>
      <c r="P134" s="282"/>
      <c r="Q134" s="282"/>
      <c r="R134" s="282"/>
      <c r="S134" s="282"/>
      <c r="T134" s="282"/>
      <c r="U134" s="282"/>
    </row>
    <row r="135" ht="12.75" customHeight="1">
      <c r="A135" s="282"/>
      <c r="B135" s="282"/>
      <c r="C135" s="282"/>
      <c r="D135" s="282"/>
      <c r="E135" s="282"/>
      <c r="F135" s="282"/>
      <c r="G135" s="282"/>
      <c r="H135" s="282"/>
      <c r="I135" s="282"/>
      <c r="J135" s="282"/>
      <c r="K135" s="282"/>
      <c r="L135" s="282"/>
      <c r="M135" s="282"/>
      <c r="N135" s="282"/>
      <c r="O135" s="282"/>
      <c r="P135" s="282"/>
      <c r="Q135" s="282"/>
      <c r="R135" s="282"/>
      <c r="S135" s="282"/>
      <c r="T135" s="282"/>
      <c r="U135" s="282"/>
    </row>
    <row r="136" ht="12.75" customHeight="1">
      <c r="A136" s="282"/>
      <c r="B136" s="282"/>
      <c r="C136" s="282"/>
      <c r="D136" s="282"/>
      <c r="E136" s="282"/>
      <c r="F136" s="282"/>
      <c r="G136" s="282"/>
      <c r="H136" s="282"/>
      <c r="I136" s="282"/>
      <c r="J136" s="282"/>
      <c r="K136" s="282"/>
      <c r="L136" s="282"/>
      <c r="M136" s="282"/>
      <c r="N136" s="282"/>
      <c r="O136" s="282"/>
      <c r="P136" s="282"/>
      <c r="Q136" s="282"/>
      <c r="R136" s="282"/>
      <c r="S136" s="282"/>
      <c r="T136" s="282"/>
      <c r="U136" s="282"/>
    </row>
    <row r="137" ht="12.75" customHeight="1">
      <c r="A137" s="282"/>
      <c r="B137" s="282"/>
      <c r="C137" s="282"/>
      <c r="D137" s="282"/>
      <c r="E137" s="282"/>
      <c r="F137" s="282"/>
      <c r="G137" s="282"/>
      <c r="H137" s="282"/>
      <c r="I137" s="282"/>
      <c r="J137" s="282"/>
      <c r="K137" s="282"/>
      <c r="L137" s="282"/>
      <c r="M137" s="282"/>
      <c r="N137" s="282"/>
      <c r="O137" s="282"/>
      <c r="P137" s="282"/>
      <c r="Q137" s="282"/>
      <c r="R137" s="282"/>
      <c r="S137" s="282"/>
      <c r="T137" s="282"/>
      <c r="U137" s="282"/>
    </row>
    <row r="138" ht="12.75" customHeight="1">
      <c r="A138" s="282"/>
      <c r="B138" s="282"/>
      <c r="C138" s="282"/>
      <c r="D138" s="282"/>
      <c r="E138" s="282"/>
      <c r="F138" s="282"/>
      <c r="G138" s="282"/>
      <c r="H138" s="282"/>
      <c r="I138" s="282"/>
      <c r="J138" s="282"/>
      <c r="K138" s="282"/>
      <c r="L138" s="282"/>
      <c r="M138" s="282"/>
      <c r="N138" s="282"/>
      <c r="O138" s="282"/>
      <c r="P138" s="282"/>
      <c r="Q138" s="282"/>
      <c r="R138" s="282"/>
      <c r="S138" s="282"/>
      <c r="T138" s="282"/>
      <c r="U138" s="282"/>
    </row>
    <row r="139" ht="12.75" customHeight="1">
      <c r="A139" s="282"/>
      <c r="B139" s="282"/>
      <c r="C139" s="282"/>
      <c r="D139" s="282"/>
      <c r="E139" s="282"/>
      <c r="F139" s="282"/>
      <c r="G139" s="282"/>
      <c r="H139" s="282"/>
      <c r="I139" s="282"/>
      <c r="J139" s="282"/>
      <c r="K139" s="282"/>
      <c r="L139" s="282"/>
      <c r="M139" s="282"/>
      <c r="N139" s="282"/>
      <c r="O139" s="282"/>
      <c r="P139" s="282"/>
      <c r="Q139" s="282"/>
      <c r="R139" s="282"/>
      <c r="S139" s="282"/>
      <c r="T139" s="282"/>
      <c r="U139" s="282"/>
    </row>
    <row r="140" ht="12.75" customHeight="1">
      <c r="A140" s="282"/>
      <c r="B140" s="282"/>
      <c r="C140" s="282"/>
      <c r="D140" s="282"/>
      <c r="E140" s="282"/>
      <c r="F140" s="282"/>
      <c r="G140" s="282"/>
      <c r="H140" s="282"/>
      <c r="I140" s="282"/>
      <c r="J140" s="282"/>
      <c r="K140" s="282"/>
      <c r="L140" s="282"/>
      <c r="M140" s="282"/>
      <c r="N140" s="282"/>
      <c r="O140" s="282"/>
      <c r="P140" s="282"/>
      <c r="Q140" s="282"/>
      <c r="R140" s="282"/>
      <c r="S140" s="282"/>
      <c r="T140" s="282"/>
      <c r="U140" s="282"/>
    </row>
    <row r="141" ht="12.75" customHeight="1">
      <c r="A141" s="282"/>
      <c r="B141" s="282"/>
      <c r="C141" s="282"/>
      <c r="D141" s="282"/>
      <c r="E141" s="282"/>
      <c r="F141" s="282"/>
      <c r="G141" s="282"/>
      <c r="H141" s="282"/>
      <c r="I141" s="282"/>
      <c r="J141" s="282"/>
      <c r="K141" s="282"/>
      <c r="L141" s="282"/>
      <c r="M141" s="282"/>
      <c r="N141" s="282"/>
      <c r="O141" s="282"/>
      <c r="P141" s="282"/>
      <c r="Q141" s="282"/>
      <c r="R141" s="282"/>
      <c r="S141" s="282"/>
      <c r="T141" s="282"/>
      <c r="U141" s="282"/>
    </row>
    <row r="142" ht="12.75" customHeight="1">
      <c r="A142" s="282"/>
      <c r="B142" s="282"/>
      <c r="C142" s="282"/>
      <c r="D142" s="282"/>
      <c r="E142" s="282"/>
      <c r="F142" s="282"/>
      <c r="G142" s="282"/>
      <c r="H142" s="282"/>
      <c r="I142" s="282"/>
      <c r="J142" s="282"/>
      <c r="K142" s="282"/>
      <c r="L142" s="282"/>
      <c r="M142" s="282"/>
      <c r="N142" s="282"/>
      <c r="O142" s="282"/>
      <c r="P142" s="282"/>
      <c r="Q142" s="282"/>
      <c r="R142" s="282"/>
      <c r="S142" s="282"/>
      <c r="T142" s="282"/>
      <c r="U142" s="282"/>
    </row>
    <row r="143" ht="12.75" customHeight="1">
      <c r="A143" s="282"/>
      <c r="B143" s="282"/>
      <c r="C143" s="282"/>
      <c r="D143" s="282"/>
      <c r="E143" s="282"/>
      <c r="F143" s="282"/>
      <c r="G143" s="282"/>
      <c r="H143" s="282"/>
      <c r="I143" s="282"/>
      <c r="J143" s="282"/>
      <c r="K143" s="282"/>
      <c r="L143" s="282"/>
      <c r="M143" s="282"/>
      <c r="N143" s="282"/>
      <c r="O143" s="282"/>
      <c r="P143" s="282"/>
      <c r="Q143" s="282"/>
      <c r="R143" s="282"/>
      <c r="S143" s="282"/>
      <c r="T143" s="282"/>
      <c r="U143" s="282"/>
    </row>
    <row r="144" ht="12.75" customHeight="1">
      <c r="A144" s="282"/>
      <c r="B144" s="282"/>
      <c r="C144" s="282"/>
      <c r="D144" s="282"/>
      <c r="E144" s="282"/>
      <c r="F144" s="282"/>
      <c r="G144" s="282"/>
      <c r="H144" s="282"/>
      <c r="I144" s="282"/>
      <c r="J144" s="282"/>
      <c r="K144" s="282"/>
      <c r="L144" s="282"/>
      <c r="M144" s="282"/>
      <c r="N144" s="282"/>
      <c r="O144" s="282"/>
      <c r="P144" s="282"/>
      <c r="Q144" s="282"/>
      <c r="R144" s="282"/>
      <c r="S144" s="282"/>
      <c r="T144" s="282"/>
      <c r="U144" s="282"/>
    </row>
    <row r="145" ht="12.75" customHeight="1">
      <c r="A145" s="282"/>
      <c r="B145" s="282"/>
      <c r="C145" s="282"/>
      <c r="D145" s="282"/>
      <c r="E145" s="282"/>
      <c r="F145" s="282"/>
      <c r="G145" s="282"/>
      <c r="H145" s="282"/>
      <c r="I145" s="282"/>
      <c r="J145" s="282"/>
      <c r="K145" s="282"/>
      <c r="L145" s="282"/>
      <c r="M145" s="282"/>
      <c r="N145" s="282"/>
      <c r="O145" s="282"/>
      <c r="P145" s="282"/>
      <c r="Q145" s="282"/>
      <c r="R145" s="282"/>
      <c r="S145" s="282"/>
      <c r="T145" s="282"/>
      <c r="U145" s="282"/>
    </row>
    <row r="146" ht="12.75" customHeight="1">
      <c r="A146" s="282"/>
      <c r="B146" s="282"/>
      <c r="C146" s="282"/>
      <c r="D146" s="282"/>
      <c r="E146" s="282"/>
      <c r="F146" s="282"/>
      <c r="G146" s="282"/>
      <c r="H146" s="282"/>
      <c r="I146" s="282"/>
      <c r="J146" s="282"/>
      <c r="K146" s="282"/>
      <c r="L146" s="282"/>
      <c r="M146" s="282"/>
      <c r="N146" s="282"/>
      <c r="O146" s="282"/>
      <c r="P146" s="282"/>
      <c r="Q146" s="282"/>
      <c r="R146" s="282"/>
      <c r="S146" s="282"/>
      <c r="T146" s="282"/>
      <c r="U146" s="282"/>
    </row>
    <row r="147" ht="12.75" customHeight="1">
      <c r="A147" s="282"/>
      <c r="B147" s="282"/>
      <c r="C147" s="282"/>
      <c r="D147" s="282"/>
      <c r="E147" s="282"/>
      <c r="F147" s="282"/>
      <c r="G147" s="282"/>
      <c r="H147" s="282"/>
      <c r="I147" s="282"/>
      <c r="J147" s="282"/>
      <c r="K147" s="282"/>
      <c r="L147" s="282"/>
      <c r="M147" s="282"/>
      <c r="N147" s="282"/>
      <c r="O147" s="282"/>
      <c r="P147" s="282"/>
      <c r="Q147" s="282"/>
      <c r="R147" s="282"/>
      <c r="S147" s="282"/>
      <c r="T147" s="282"/>
      <c r="U147" s="282"/>
    </row>
    <row r="148" ht="12.75" customHeight="1">
      <c r="A148" s="282"/>
      <c r="B148" s="282"/>
      <c r="C148" s="282"/>
      <c r="D148" s="282"/>
      <c r="E148" s="282"/>
      <c r="F148" s="282"/>
      <c r="G148" s="282"/>
      <c r="H148" s="282"/>
      <c r="I148" s="282"/>
      <c r="J148" s="282"/>
      <c r="K148" s="282"/>
      <c r="L148" s="282"/>
      <c r="M148" s="282"/>
      <c r="N148" s="282"/>
      <c r="O148" s="282"/>
      <c r="P148" s="282"/>
      <c r="Q148" s="282"/>
      <c r="R148" s="282"/>
      <c r="S148" s="282"/>
      <c r="T148" s="282"/>
      <c r="U148" s="282"/>
    </row>
    <row r="149" ht="12.75" customHeight="1">
      <c r="A149" s="282"/>
      <c r="B149" s="282"/>
      <c r="C149" s="282"/>
      <c r="D149" s="282"/>
      <c r="E149" s="282"/>
      <c r="F149" s="282"/>
      <c r="G149" s="282"/>
      <c r="H149" s="282"/>
      <c r="I149" s="282"/>
      <c r="J149" s="282"/>
      <c r="K149" s="282"/>
      <c r="L149" s="282"/>
      <c r="M149" s="282"/>
      <c r="N149" s="282"/>
      <c r="O149" s="282"/>
      <c r="P149" s="282"/>
      <c r="Q149" s="282"/>
      <c r="R149" s="282"/>
      <c r="S149" s="282"/>
      <c r="T149" s="282"/>
      <c r="U149" s="282"/>
    </row>
    <row r="150" ht="12.75" customHeight="1">
      <c r="A150" s="282"/>
      <c r="B150" s="282"/>
      <c r="C150" s="282"/>
      <c r="D150" s="282"/>
      <c r="E150" s="282"/>
      <c r="F150" s="282"/>
      <c r="G150" s="282"/>
      <c r="H150" s="282"/>
      <c r="I150" s="282"/>
      <c r="J150" s="282"/>
      <c r="K150" s="282"/>
      <c r="L150" s="282"/>
      <c r="M150" s="282"/>
      <c r="N150" s="282"/>
      <c r="O150" s="282"/>
      <c r="P150" s="282"/>
      <c r="Q150" s="282"/>
      <c r="R150" s="282"/>
      <c r="S150" s="282"/>
      <c r="T150" s="282"/>
      <c r="U150" s="282"/>
    </row>
    <row r="151" ht="12.75" customHeight="1">
      <c r="A151" s="282"/>
      <c r="B151" s="282"/>
      <c r="C151" s="282"/>
      <c r="D151" s="282"/>
      <c r="E151" s="282"/>
      <c r="F151" s="282"/>
      <c r="G151" s="282"/>
      <c r="H151" s="282"/>
      <c r="I151" s="282"/>
      <c r="J151" s="282"/>
      <c r="K151" s="282"/>
      <c r="L151" s="282"/>
      <c r="M151" s="282"/>
      <c r="N151" s="282"/>
      <c r="O151" s="282"/>
      <c r="P151" s="282"/>
      <c r="Q151" s="282"/>
      <c r="R151" s="282"/>
      <c r="S151" s="282"/>
      <c r="T151" s="282"/>
      <c r="U151" s="282"/>
    </row>
    <row r="152" ht="12.75" customHeight="1">
      <c r="A152" s="282"/>
      <c r="B152" s="282"/>
      <c r="C152" s="282"/>
      <c r="D152" s="282"/>
      <c r="E152" s="282"/>
      <c r="F152" s="282"/>
      <c r="G152" s="282"/>
      <c r="H152" s="282"/>
      <c r="I152" s="282"/>
      <c r="J152" s="282"/>
      <c r="K152" s="282"/>
      <c r="L152" s="282"/>
      <c r="M152" s="282"/>
      <c r="N152" s="282"/>
      <c r="O152" s="282"/>
      <c r="P152" s="282"/>
      <c r="Q152" s="282"/>
      <c r="R152" s="282"/>
      <c r="S152" s="282"/>
      <c r="T152" s="282"/>
      <c r="U152" s="282"/>
    </row>
    <row r="153" ht="12.75" customHeight="1">
      <c r="A153" s="282"/>
      <c r="B153" s="282"/>
      <c r="C153" s="282"/>
      <c r="D153" s="282"/>
      <c r="E153" s="282"/>
      <c r="F153" s="282"/>
      <c r="G153" s="282"/>
      <c r="H153" s="282"/>
      <c r="I153" s="282"/>
      <c r="J153" s="282"/>
      <c r="K153" s="282"/>
      <c r="L153" s="282"/>
      <c r="M153" s="282"/>
      <c r="N153" s="282"/>
      <c r="O153" s="282"/>
      <c r="P153" s="282"/>
      <c r="Q153" s="282"/>
      <c r="R153" s="282"/>
      <c r="S153" s="282"/>
      <c r="T153" s="282"/>
      <c r="U153" s="282"/>
    </row>
    <row r="154" ht="12.75" customHeight="1">
      <c r="A154" s="282"/>
      <c r="B154" s="282"/>
      <c r="C154" s="282"/>
      <c r="D154" s="282"/>
      <c r="E154" s="282"/>
      <c r="F154" s="282"/>
      <c r="G154" s="282"/>
      <c r="H154" s="282"/>
      <c r="I154" s="282"/>
      <c r="J154" s="282"/>
      <c r="K154" s="282"/>
      <c r="L154" s="282"/>
      <c r="M154" s="282"/>
      <c r="N154" s="282"/>
      <c r="O154" s="282"/>
      <c r="P154" s="282"/>
      <c r="Q154" s="282"/>
      <c r="R154" s="282"/>
      <c r="S154" s="282"/>
      <c r="T154" s="282"/>
      <c r="U154" s="282"/>
    </row>
    <row r="155" ht="12.75" customHeight="1">
      <c r="A155" s="282"/>
      <c r="B155" s="282"/>
      <c r="C155" s="282"/>
      <c r="D155" s="282"/>
      <c r="E155" s="282"/>
      <c r="F155" s="282"/>
      <c r="G155" s="282"/>
      <c r="H155" s="282"/>
      <c r="I155" s="282"/>
      <c r="J155" s="282"/>
      <c r="K155" s="282"/>
      <c r="L155" s="282"/>
      <c r="M155" s="282"/>
      <c r="N155" s="282"/>
      <c r="O155" s="282"/>
      <c r="P155" s="282"/>
      <c r="Q155" s="282"/>
      <c r="R155" s="282"/>
      <c r="S155" s="282"/>
      <c r="T155" s="282"/>
      <c r="U155" s="282"/>
    </row>
    <row r="156" ht="12.75" customHeight="1">
      <c r="A156" s="282"/>
      <c r="B156" s="282"/>
      <c r="C156" s="282"/>
      <c r="D156" s="282"/>
      <c r="E156" s="282"/>
      <c r="F156" s="282"/>
      <c r="G156" s="282"/>
      <c r="H156" s="282"/>
      <c r="I156" s="282"/>
      <c r="J156" s="282"/>
      <c r="K156" s="282"/>
      <c r="L156" s="282"/>
      <c r="M156" s="282"/>
      <c r="N156" s="282"/>
      <c r="O156" s="282"/>
      <c r="P156" s="282"/>
      <c r="Q156" s="282"/>
      <c r="R156" s="282"/>
      <c r="S156" s="282"/>
      <c r="T156" s="282"/>
      <c r="U156" s="282"/>
    </row>
    <row r="157" ht="12.75" customHeight="1">
      <c r="A157" s="282"/>
      <c r="B157" s="282"/>
      <c r="C157" s="282"/>
      <c r="D157" s="282"/>
      <c r="E157" s="282"/>
      <c r="F157" s="282"/>
      <c r="G157" s="282"/>
      <c r="H157" s="282"/>
      <c r="I157" s="282"/>
      <c r="J157" s="282"/>
      <c r="K157" s="282"/>
      <c r="L157" s="282"/>
      <c r="M157" s="282"/>
      <c r="N157" s="282"/>
      <c r="O157" s="282"/>
      <c r="P157" s="282"/>
      <c r="Q157" s="282"/>
      <c r="R157" s="282"/>
      <c r="S157" s="282"/>
      <c r="T157" s="282"/>
      <c r="U157" s="282"/>
    </row>
    <row r="158" ht="12.75" customHeight="1">
      <c r="A158" s="282"/>
      <c r="B158" s="282"/>
      <c r="C158" s="282"/>
      <c r="D158" s="282"/>
      <c r="E158" s="282"/>
      <c r="F158" s="282"/>
      <c r="G158" s="282"/>
      <c r="H158" s="282"/>
      <c r="I158" s="282"/>
      <c r="J158" s="282"/>
      <c r="K158" s="282"/>
      <c r="L158" s="282"/>
      <c r="M158" s="282"/>
      <c r="N158" s="282"/>
      <c r="O158" s="282"/>
      <c r="P158" s="282"/>
      <c r="Q158" s="282"/>
      <c r="R158" s="282"/>
      <c r="S158" s="282"/>
      <c r="T158" s="282"/>
      <c r="U158" s="282"/>
    </row>
    <row r="159" ht="12.75" customHeight="1">
      <c r="A159" s="282"/>
      <c r="B159" s="282"/>
      <c r="C159" s="282"/>
      <c r="D159" s="282"/>
      <c r="E159" s="282"/>
      <c r="F159" s="282"/>
      <c r="G159" s="282"/>
      <c r="H159" s="282"/>
      <c r="I159" s="282"/>
      <c r="J159" s="282"/>
      <c r="K159" s="282"/>
      <c r="L159" s="282"/>
      <c r="M159" s="282"/>
      <c r="N159" s="282"/>
      <c r="O159" s="282"/>
      <c r="P159" s="282"/>
      <c r="Q159" s="282"/>
      <c r="R159" s="282"/>
      <c r="S159" s="282"/>
      <c r="T159" s="282"/>
      <c r="U159" s="282"/>
    </row>
    <row r="160" ht="12.75" customHeight="1">
      <c r="A160" s="282"/>
      <c r="B160" s="282"/>
      <c r="C160" s="282"/>
      <c r="D160" s="282"/>
      <c r="E160" s="282"/>
      <c r="F160" s="282"/>
      <c r="G160" s="282"/>
      <c r="H160" s="282"/>
      <c r="I160" s="282"/>
      <c r="J160" s="282"/>
      <c r="K160" s="282"/>
      <c r="L160" s="282"/>
      <c r="M160" s="282"/>
      <c r="N160" s="282"/>
      <c r="O160" s="282"/>
      <c r="P160" s="282"/>
      <c r="Q160" s="282"/>
      <c r="R160" s="282"/>
      <c r="S160" s="282"/>
      <c r="T160" s="282"/>
      <c r="U160" s="282"/>
    </row>
    <row r="161" ht="12.75" customHeight="1">
      <c r="A161" s="282"/>
      <c r="B161" s="282"/>
      <c r="C161" s="282"/>
      <c r="D161" s="282"/>
      <c r="E161" s="282"/>
      <c r="F161" s="282"/>
      <c r="G161" s="282"/>
      <c r="H161" s="282"/>
      <c r="I161" s="282"/>
      <c r="J161" s="282"/>
      <c r="K161" s="282"/>
      <c r="L161" s="282"/>
      <c r="M161" s="282"/>
      <c r="N161" s="282"/>
      <c r="O161" s="282"/>
      <c r="P161" s="282"/>
      <c r="Q161" s="282"/>
      <c r="R161" s="282"/>
      <c r="S161" s="282"/>
      <c r="T161" s="282"/>
      <c r="U161" s="282"/>
    </row>
    <row r="162" ht="12.75" customHeight="1">
      <c r="A162" s="282"/>
      <c r="B162" s="282"/>
      <c r="C162" s="282"/>
      <c r="D162" s="282"/>
      <c r="E162" s="282"/>
      <c r="F162" s="282"/>
      <c r="G162" s="282"/>
      <c r="H162" s="282"/>
      <c r="I162" s="282"/>
      <c r="J162" s="282"/>
      <c r="K162" s="282"/>
      <c r="L162" s="282"/>
      <c r="M162" s="282"/>
      <c r="N162" s="282"/>
      <c r="O162" s="282"/>
      <c r="P162" s="282"/>
      <c r="Q162" s="282"/>
      <c r="R162" s="282"/>
      <c r="S162" s="282"/>
      <c r="T162" s="282"/>
      <c r="U162" s="282"/>
    </row>
    <row r="163" ht="12.75" customHeight="1">
      <c r="A163" s="282"/>
      <c r="B163" s="282"/>
      <c r="C163" s="282"/>
      <c r="D163" s="282"/>
      <c r="E163" s="282"/>
      <c r="F163" s="282"/>
      <c r="G163" s="282"/>
      <c r="H163" s="282"/>
      <c r="I163" s="282"/>
      <c r="J163" s="282"/>
      <c r="K163" s="282"/>
      <c r="L163" s="282"/>
      <c r="M163" s="282"/>
      <c r="N163" s="282"/>
      <c r="O163" s="282"/>
      <c r="P163" s="282"/>
      <c r="Q163" s="282"/>
      <c r="R163" s="282"/>
      <c r="S163" s="282"/>
      <c r="T163" s="282"/>
      <c r="U163" s="282"/>
    </row>
    <row r="164" ht="12.75" customHeight="1">
      <c r="A164" s="282"/>
      <c r="B164" s="282"/>
      <c r="C164" s="282"/>
      <c r="D164" s="282"/>
      <c r="E164" s="282"/>
      <c r="F164" s="282"/>
      <c r="G164" s="282"/>
      <c r="H164" s="282"/>
      <c r="I164" s="282"/>
      <c r="J164" s="282"/>
      <c r="K164" s="282"/>
      <c r="L164" s="282"/>
      <c r="M164" s="282"/>
      <c r="N164" s="282"/>
      <c r="O164" s="282"/>
      <c r="P164" s="282"/>
      <c r="Q164" s="282"/>
      <c r="R164" s="282"/>
      <c r="S164" s="282"/>
      <c r="T164" s="282"/>
      <c r="U164" s="282"/>
    </row>
    <row r="165" ht="12.75" customHeight="1">
      <c r="A165" s="282"/>
      <c r="B165" s="282"/>
      <c r="C165" s="282"/>
      <c r="D165" s="282"/>
      <c r="E165" s="282"/>
      <c r="F165" s="282"/>
      <c r="G165" s="282"/>
      <c r="H165" s="282"/>
      <c r="I165" s="282"/>
      <c r="J165" s="282"/>
      <c r="K165" s="282"/>
      <c r="L165" s="282"/>
      <c r="M165" s="282"/>
      <c r="N165" s="282"/>
      <c r="O165" s="282"/>
      <c r="P165" s="282"/>
      <c r="Q165" s="282"/>
      <c r="R165" s="282"/>
      <c r="S165" s="282"/>
      <c r="T165" s="282"/>
      <c r="U165" s="282"/>
    </row>
    <row r="166" ht="12.75" customHeight="1">
      <c r="A166" s="282"/>
      <c r="B166" s="282"/>
      <c r="C166" s="282"/>
      <c r="D166" s="282"/>
      <c r="E166" s="282"/>
      <c r="F166" s="282"/>
      <c r="G166" s="282"/>
      <c r="H166" s="282"/>
      <c r="I166" s="282"/>
      <c r="J166" s="282"/>
      <c r="K166" s="282"/>
      <c r="L166" s="282"/>
      <c r="M166" s="282"/>
      <c r="N166" s="282"/>
      <c r="O166" s="282"/>
      <c r="P166" s="282"/>
      <c r="Q166" s="282"/>
      <c r="R166" s="282"/>
      <c r="S166" s="282"/>
      <c r="T166" s="282"/>
      <c r="U166" s="282"/>
    </row>
    <row r="167" ht="12.75" customHeight="1">
      <c r="A167" s="282"/>
      <c r="B167" s="282"/>
      <c r="C167" s="282"/>
      <c r="D167" s="282"/>
      <c r="E167" s="282"/>
      <c r="F167" s="282"/>
      <c r="G167" s="282"/>
      <c r="H167" s="282"/>
      <c r="I167" s="282"/>
      <c r="J167" s="282"/>
      <c r="K167" s="282"/>
      <c r="L167" s="282"/>
      <c r="M167" s="282"/>
      <c r="N167" s="282"/>
      <c r="O167" s="282"/>
      <c r="P167" s="282"/>
      <c r="Q167" s="282"/>
      <c r="R167" s="282"/>
      <c r="S167" s="282"/>
      <c r="T167" s="282"/>
      <c r="U167" s="282"/>
    </row>
    <row r="168" ht="12.75" customHeight="1">
      <c r="A168" s="282"/>
      <c r="B168" s="282"/>
      <c r="C168" s="282"/>
      <c r="D168" s="282"/>
      <c r="E168" s="282"/>
      <c r="F168" s="282"/>
      <c r="G168" s="282"/>
      <c r="H168" s="282"/>
      <c r="I168" s="282"/>
      <c r="J168" s="282"/>
      <c r="K168" s="282"/>
      <c r="L168" s="282"/>
      <c r="M168" s="282"/>
      <c r="N168" s="282"/>
      <c r="O168" s="282"/>
      <c r="P168" s="282"/>
      <c r="Q168" s="282"/>
      <c r="R168" s="282"/>
      <c r="S168" s="282"/>
      <c r="T168" s="282"/>
      <c r="U168" s="282"/>
    </row>
    <row r="169" ht="12.75" customHeight="1">
      <c r="A169" s="282"/>
      <c r="B169" s="282"/>
      <c r="C169" s="282"/>
      <c r="D169" s="282"/>
      <c r="E169" s="282"/>
      <c r="F169" s="282"/>
      <c r="G169" s="282"/>
      <c r="H169" s="282"/>
      <c r="I169" s="282"/>
      <c r="J169" s="282"/>
      <c r="K169" s="282"/>
      <c r="L169" s="282"/>
      <c r="M169" s="282"/>
      <c r="N169" s="282"/>
      <c r="O169" s="282"/>
      <c r="P169" s="282"/>
      <c r="Q169" s="282"/>
      <c r="R169" s="282"/>
      <c r="S169" s="282"/>
      <c r="T169" s="282"/>
      <c r="U169" s="282"/>
    </row>
    <row r="170" ht="12.75" customHeight="1">
      <c r="A170" s="282"/>
      <c r="B170" s="282"/>
      <c r="C170" s="282"/>
      <c r="D170" s="282"/>
      <c r="E170" s="282"/>
      <c r="F170" s="282"/>
      <c r="G170" s="282"/>
      <c r="H170" s="282"/>
      <c r="I170" s="282"/>
      <c r="J170" s="282"/>
      <c r="K170" s="282"/>
      <c r="L170" s="282"/>
      <c r="M170" s="282"/>
      <c r="N170" s="282"/>
      <c r="O170" s="282"/>
      <c r="P170" s="282"/>
      <c r="Q170" s="282"/>
      <c r="R170" s="282"/>
      <c r="S170" s="282"/>
      <c r="T170" s="282"/>
      <c r="U170" s="282"/>
    </row>
    <row r="171" ht="12.75" customHeight="1">
      <c r="A171" s="282"/>
      <c r="B171" s="282"/>
      <c r="C171" s="282"/>
      <c r="D171" s="282"/>
      <c r="E171" s="282"/>
      <c r="F171" s="282"/>
      <c r="G171" s="282"/>
      <c r="H171" s="282"/>
      <c r="I171" s="282"/>
      <c r="J171" s="282"/>
      <c r="K171" s="282"/>
      <c r="L171" s="282"/>
      <c r="M171" s="282"/>
      <c r="N171" s="282"/>
      <c r="O171" s="282"/>
      <c r="P171" s="282"/>
      <c r="Q171" s="282"/>
      <c r="R171" s="282"/>
      <c r="S171" s="282"/>
      <c r="T171" s="282"/>
      <c r="U171" s="282"/>
    </row>
    <row r="172" ht="12.75" customHeight="1">
      <c r="A172" s="282"/>
      <c r="B172" s="282"/>
      <c r="C172" s="282"/>
      <c r="D172" s="282"/>
      <c r="E172" s="282"/>
      <c r="F172" s="282"/>
      <c r="G172" s="282"/>
      <c r="H172" s="282"/>
      <c r="I172" s="282"/>
      <c r="J172" s="282"/>
      <c r="K172" s="282"/>
      <c r="L172" s="282"/>
      <c r="M172" s="282"/>
      <c r="N172" s="282"/>
      <c r="O172" s="282"/>
      <c r="P172" s="282"/>
      <c r="Q172" s="282"/>
      <c r="R172" s="282"/>
      <c r="S172" s="282"/>
      <c r="T172" s="282"/>
      <c r="U172" s="282"/>
    </row>
    <row r="173" ht="12.75" customHeight="1">
      <c r="A173" s="282"/>
      <c r="B173" s="282"/>
      <c r="C173" s="282"/>
      <c r="D173" s="282"/>
      <c r="E173" s="282"/>
      <c r="F173" s="282"/>
      <c r="G173" s="282"/>
      <c r="H173" s="282"/>
      <c r="I173" s="282"/>
      <c r="J173" s="282"/>
      <c r="K173" s="282"/>
      <c r="L173" s="282"/>
      <c r="M173" s="282"/>
      <c r="N173" s="282"/>
      <c r="O173" s="282"/>
      <c r="P173" s="282"/>
      <c r="Q173" s="282"/>
      <c r="R173" s="282"/>
      <c r="S173" s="282"/>
      <c r="T173" s="282"/>
      <c r="U173" s="282"/>
    </row>
    <row r="174" ht="12.75" customHeight="1">
      <c r="A174" s="282"/>
      <c r="B174" s="282"/>
      <c r="C174" s="282"/>
      <c r="D174" s="282"/>
      <c r="E174" s="282"/>
      <c r="F174" s="282"/>
      <c r="G174" s="282"/>
      <c r="H174" s="282"/>
      <c r="I174" s="282"/>
      <c r="J174" s="282"/>
      <c r="K174" s="282"/>
      <c r="L174" s="282"/>
      <c r="M174" s="282"/>
      <c r="N174" s="282"/>
      <c r="O174" s="282"/>
      <c r="P174" s="282"/>
      <c r="Q174" s="282"/>
      <c r="R174" s="282"/>
      <c r="S174" s="282"/>
      <c r="T174" s="282"/>
      <c r="U174" s="282"/>
    </row>
    <row r="175" ht="12.75" customHeight="1">
      <c r="A175" s="282"/>
      <c r="B175" s="282"/>
      <c r="C175" s="282"/>
      <c r="D175" s="282"/>
      <c r="E175" s="282"/>
      <c r="F175" s="282"/>
      <c r="G175" s="282"/>
      <c r="H175" s="282"/>
      <c r="I175" s="282"/>
      <c r="J175" s="282"/>
      <c r="K175" s="282"/>
      <c r="L175" s="282"/>
      <c r="M175" s="282"/>
      <c r="N175" s="282"/>
      <c r="O175" s="282"/>
      <c r="P175" s="282"/>
      <c r="Q175" s="282"/>
      <c r="R175" s="282"/>
      <c r="S175" s="282"/>
      <c r="T175" s="282"/>
      <c r="U175" s="282"/>
    </row>
    <row r="176" ht="12.75" customHeight="1">
      <c r="A176" s="282"/>
      <c r="B176" s="282"/>
      <c r="C176" s="282"/>
      <c r="D176" s="282"/>
      <c r="E176" s="282"/>
      <c r="F176" s="282"/>
      <c r="G176" s="282"/>
      <c r="H176" s="282"/>
      <c r="I176" s="282"/>
      <c r="J176" s="282"/>
      <c r="K176" s="282"/>
      <c r="L176" s="282"/>
      <c r="M176" s="282"/>
      <c r="N176" s="282"/>
      <c r="O176" s="282"/>
      <c r="P176" s="282"/>
      <c r="Q176" s="282"/>
      <c r="R176" s="282"/>
      <c r="S176" s="282"/>
      <c r="T176" s="282"/>
      <c r="U176" s="282"/>
    </row>
    <row r="177" ht="12.75" customHeight="1">
      <c r="A177" s="282"/>
      <c r="B177" s="282"/>
      <c r="C177" s="282"/>
      <c r="D177" s="282"/>
      <c r="E177" s="282"/>
      <c r="F177" s="282"/>
      <c r="G177" s="282"/>
      <c r="H177" s="282"/>
      <c r="I177" s="282"/>
      <c r="J177" s="282"/>
      <c r="K177" s="282"/>
      <c r="L177" s="282"/>
      <c r="M177" s="282"/>
      <c r="N177" s="282"/>
      <c r="O177" s="282"/>
      <c r="P177" s="282"/>
      <c r="Q177" s="282"/>
      <c r="R177" s="282"/>
      <c r="S177" s="282"/>
      <c r="T177" s="282"/>
      <c r="U177" s="282"/>
    </row>
    <row r="178" ht="12.75" customHeight="1">
      <c r="A178" s="282"/>
      <c r="B178" s="282"/>
      <c r="C178" s="282"/>
      <c r="D178" s="282"/>
      <c r="E178" s="282"/>
      <c r="F178" s="282"/>
      <c r="G178" s="282"/>
      <c r="H178" s="282"/>
      <c r="I178" s="282"/>
      <c r="J178" s="282"/>
      <c r="K178" s="282"/>
      <c r="L178" s="282"/>
      <c r="M178" s="282"/>
      <c r="N178" s="282"/>
      <c r="O178" s="282"/>
      <c r="P178" s="282"/>
      <c r="Q178" s="282"/>
      <c r="R178" s="282"/>
      <c r="S178" s="282"/>
      <c r="T178" s="282"/>
      <c r="U178" s="282"/>
    </row>
    <row r="179" ht="12.75" customHeight="1">
      <c r="A179" s="282"/>
      <c r="B179" s="282"/>
      <c r="C179" s="282"/>
      <c r="D179" s="282"/>
      <c r="E179" s="282"/>
      <c r="F179" s="282"/>
      <c r="G179" s="282"/>
      <c r="H179" s="282"/>
      <c r="I179" s="282"/>
      <c r="J179" s="282"/>
      <c r="K179" s="282"/>
      <c r="L179" s="282"/>
      <c r="M179" s="282"/>
      <c r="N179" s="282"/>
      <c r="O179" s="282"/>
      <c r="P179" s="282"/>
      <c r="Q179" s="282"/>
      <c r="R179" s="282"/>
      <c r="S179" s="282"/>
      <c r="T179" s="282"/>
      <c r="U179" s="282"/>
    </row>
    <row r="180" ht="12.75" customHeight="1">
      <c r="A180" s="282"/>
      <c r="B180" s="282"/>
      <c r="C180" s="282"/>
      <c r="D180" s="282"/>
      <c r="E180" s="282"/>
      <c r="F180" s="282"/>
      <c r="G180" s="282"/>
      <c r="H180" s="282"/>
      <c r="I180" s="282"/>
      <c r="J180" s="282"/>
      <c r="K180" s="282"/>
      <c r="L180" s="282"/>
      <c r="M180" s="282"/>
      <c r="N180" s="282"/>
      <c r="O180" s="282"/>
      <c r="P180" s="282"/>
      <c r="Q180" s="282"/>
      <c r="R180" s="282"/>
      <c r="S180" s="282"/>
      <c r="T180" s="282"/>
      <c r="U180" s="282"/>
    </row>
    <row r="181" ht="12.75" customHeight="1">
      <c r="A181" s="282"/>
      <c r="B181" s="282"/>
      <c r="C181" s="282"/>
      <c r="D181" s="282"/>
      <c r="E181" s="282"/>
      <c r="F181" s="282"/>
      <c r="G181" s="282"/>
      <c r="H181" s="282"/>
      <c r="I181" s="282"/>
      <c r="J181" s="282"/>
      <c r="K181" s="282"/>
      <c r="L181" s="282"/>
      <c r="M181" s="282"/>
      <c r="N181" s="282"/>
      <c r="O181" s="282"/>
      <c r="P181" s="282"/>
      <c r="Q181" s="282"/>
      <c r="R181" s="282"/>
      <c r="S181" s="282"/>
      <c r="T181" s="282"/>
      <c r="U181" s="282"/>
    </row>
    <row r="182" ht="12.75" customHeight="1">
      <c r="A182" s="282"/>
      <c r="B182" s="282"/>
      <c r="C182" s="282"/>
      <c r="D182" s="282"/>
      <c r="E182" s="282"/>
      <c r="F182" s="282"/>
      <c r="G182" s="282"/>
      <c r="H182" s="282"/>
      <c r="I182" s="282"/>
      <c r="J182" s="282"/>
      <c r="K182" s="282"/>
      <c r="L182" s="282"/>
      <c r="M182" s="282"/>
      <c r="N182" s="282"/>
      <c r="O182" s="282"/>
      <c r="P182" s="282"/>
      <c r="Q182" s="282"/>
      <c r="R182" s="282"/>
      <c r="S182" s="282"/>
      <c r="T182" s="282"/>
      <c r="U182" s="282"/>
    </row>
    <row r="183" ht="12.75" customHeight="1">
      <c r="A183" s="282"/>
      <c r="B183" s="282"/>
      <c r="C183" s="282"/>
      <c r="D183" s="282"/>
      <c r="E183" s="282"/>
      <c r="F183" s="282"/>
      <c r="G183" s="282"/>
      <c r="H183" s="282"/>
      <c r="I183" s="282"/>
      <c r="J183" s="282"/>
      <c r="K183" s="282"/>
      <c r="L183" s="282"/>
      <c r="M183" s="282"/>
      <c r="N183" s="282"/>
      <c r="O183" s="282"/>
      <c r="P183" s="282"/>
      <c r="Q183" s="282"/>
      <c r="R183" s="282"/>
      <c r="S183" s="282"/>
      <c r="T183" s="282"/>
      <c r="U183" s="282"/>
    </row>
    <row r="184" ht="12.75" customHeight="1">
      <c r="A184" s="282"/>
      <c r="B184" s="282"/>
      <c r="C184" s="282"/>
      <c r="D184" s="282"/>
      <c r="E184" s="282"/>
      <c r="F184" s="282"/>
      <c r="G184" s="282"/>
      <c r="H184" s="282"/>
      <c r="I184" s="282"/>
      <c r="J184" s="282"/>
      <c r="K184" s="282"/>
      <c r="L184" s="282"/>
      <c r="M184" s="282"/>
      <c r="N184" s="282"/>
      <c r="O184" s="282"/>
      <c r="P184" s="282"/>
      <c r="Q184" s="282"/>
      <c r="R184" s="282"/>
      <c r="S184" s="282"/>
      <c r="T184" s="282"/>
      <c r="U184" s="282"/>
    </row>
    <row r="185" ht="12.75" customHeight="1">
      <c r="A185" s="282"/>
      <c r="B185" s="282"/>
      <c r="C185" s="282"/>
      <c r="D185" s="282"/>
      <c r="E185" s="282"/>
      <c r="F185" s="282"/>
      <c r="G185" s="282"/>
      <c r="H185" s="282"/>
      <c r="I185" s="282"/>
      <c r="J185" s="282"/>
      <c r="K185" s="282"/>
      <c r="L185" s="282"/>
      <c r="M185" s="282"/>
      <c r="N185" s="282"/>
      <c r="O185" s="282"/>
      <c r="P185" s="282"/>
      <c r="Q185" s="282"/>
      <c r="R185" s="282"/>
      <c r="S185" s="282"/>
      <c r="T185" s="282"/>
      <c r="U185" s="282"/>
    </row>
    <row r="186" ht="12.75" customHeight="1">
      <c r="A186" s="282"/>
      <c r="B186" s="282"/>
      <c r="C186" s="282"/>
      <c r="D186" s="282"/>
      <c r="E186" s="282"/>
      <c r="F186" s="282"/>
      <c r="G186" s="282"/>
      <c r="H186" s="282"/>
      <c r="I186" s="282"/>
      <c r="J186" s="282"/>
      <c r="K186" s="282"/>
      <c r="L186" s="282"/>
      <c r="M186" s="282"/>
      <c r="N186" s="282"/>
      <c r="O186" s="282"/>
      <c r="P186" s="282"/>
      <c r="Q186" s="282"/>
      <c r="R186" s="282"/>
      <c r="S186" s="282"/>
      <c r="T186" s="282"/>
      <c r="U186" s="282"/>
    </row>
    <row r="187" ht="12.75" customHeight="1">
      <c r="A187" s="282"/>
      <c r="B187" s="282"/>
      <c r="C187" s="282"/>
      <c r="D187" s="282"/>
      <c r="E187" s="282"/>
      <c r="F187" s="282"/>
      <c r="G187" s="282"/>
      <c r="H187" s="282"/>
      <c r="I187" s="282"/>
      <c r="J187" s="282"/>
      <c r="K187" s="282"/>
      <c r="L187" s="282"/>
      <c r="M187" s="282"/>
      <c r="N187" s="282"/>
      <c r="O187" s="282"/>
      <c r="P187" s="282"/>
      <c r="Q187" s="282"/>
      <c r="R187" s="282"/>
      <c r="S187" s="282"/>
      <c r="T187" s="282"/>
      <c r="U187" s="282"/>
    </row>
    <row r="188" ht="12.75" customHeight="1">
      <c r="A188" s="282"/>
      <c r="B188" s="282"/>
      <c r="C188" s="282"/>
      <c r="D188" s="282"/>
      <c r="E188" s="282"/>
      <c r="F188" s="282"/>
      <c r="G188" s="282"/>
      <c r="H188" s="282"/>
      <c r="I188" s="282"/>
      <c r="J188" s="282"/>
      <c r="K188" s="282"/>
      <c r="L188" s="282"/>
      <c r="M188" s="282"/>
      <c r="N188" s="282"/>
      <c r="O188" s="282"/>
      <c r="P188" s="282"/>
      <c r="Q188" s="282"/>
      <c r="R188" s="282"/>
      <c r="S188" s="282"/>
      <c r="T188" s="282"/>
      <c r="U188" s="282"/>
    </row>
    <row r="189" ht="12.75" customHeight="1">
      <c r="A189" s="282"/>
      <c r="B189" s="282"/>
      <c r="C189" s="282"/>
      <c r="D189" s="282"/>
      <c r="E189" s="282"/>
      <c r="F189" s="282"/>
      <c r="G189" s="282"/>
      <c r="H189" s="282"/>
      <c r="I189" s="282"/>
      <c r="J189" s="282"/>
      <c r="K189" s="282"/>
      <c r="L189" s="282"/>
      <c r="M189" s="282"/>
      <c r="N189" s="282"/>
      <c r="O189" s="282"/>
      <c r="P189" s="282"/>
      <c r="Q189" s="282"/>
      <c r="R189" s="282"/>
      <c r="S189" s="282"/>
      <c r="T189" s="282"/>
      <c r="U189" s="282"/>
    </row>
    <row r="190" ht="12.75" customHeight="1">
      <c r="A190" s="282"/>
      <c r="B190" s="282"/>
      <c r="C190" s="282"/>
      <c r="D190" s="282"/>
      <c r="E190" s="282"/>
      <c r="F190" s="282"/>
      <c r="G190" s="282"/>
      <c r="H190" s="282"/>
      <c r="I190" s="282"/>
      <c r="J190" s="282"/>
      <c r="K190" s="282"/>
      <c r="L190" s="282"/>
      <c r="M190" s="282"/>
      <c r="N190" s="282"/>
      <c r="O190" s="282"/>
      <c r="P190" s="282"/>
      <c r="Q190" s="282"/>
      <c r="R190" s="282"/>
      <c r="S190" s="282"/>
      <c r="T190" s="282"/>
      <c r="U190" s="282"/>
    </row>
    <row r="191" ht="12.75" customHeight="1">
      <c r="A191" s="282"/>
      <c r="B191" s="282"/>
      <c r="C191" s="282"/>
      <c r="D191" s="282"/>
      <c r="E191" s="282"/>
      <c r="F191" s="282"/>
      <c r="G191" s="282"/>
      <c r="H191" s="282"/>
      <c r="I191" s="282"/>
      <c r="J191" s="282"/>
      <c r="K191" s="282"/>
      <c r="L191" s="282"/>
      <c r="M191" s="282"/>
      <c r="N191" s="282"/>
      <c r="O191" s="282"/>
      <c r="P191" s="282"/>
      <c r="Q191" s="282"/>
      <c r="R191" s="282"/>
      <c r="S191" s="282"/>
      <c r="T191" s="282"/>
      <c r="U191" s="282"/>
    </row>
    <row r="192" ht="12.75" customHeight="1">
      <c r="A192" s="282"/>
      <c r="B192" s="282"/>
      <c r="C192" s="282"/>
      <c r="D192" s="282"/>
      <c r="E192" s="282"/>
      <c r="F192" s="282"/>
      <c r="G192" s="282"/>
      <c r="H192" s="282"/>
      <c r="I192" s="282"/>
      <c r="J192" s="282"/>
      <c r="K192" s="282"/>
      <c r="L192" s="282"/>
      <c r="M192" s="282"/>
      <c r="N192" s="282"/>
      <c r="O192" s="282"/>
      <c r="P192" s="282"/>
      <c r="Q192" s="282"/>
      <c r="R192" s="282"/>
      <c r="S192" s="282"/>
      <c r="T192" s="282"/>
      <c r="U192" s="282"/>
    </row>
    <row r="193" ht="12.75" customHeight="1">
      <c r="A193" s="282"/>
      <c r="B193" s="282"/>
      <c r="C193" s="282"/>
      <c r="D193" s="282"/>
      <c r="E193" s="282"/>
      <c r="F193" s="282"/>
      <c r="G193" s="282"/>
      <c r="H193" s="282"/>
      <c r="I193" s="282"/>
      <c r="J193" s="282"/>
      <c r="K193" s="282"/>
      <c r="L193" s="282"/>
      <c r="M193" s="282"/>
      <c r="N193" s="282"/>
      <c r="O193" s="282"/>
      <c r="P193" s="282"/>
      <c r="Q193" s="282"/>
      <c r="R193" s="282"/>
      <c r="S193" s="282"/>
      <c r="T193" s="282"/>
      <c r="U193" s="282"/>
    </row>
    <row r="194" ht="12.75" customHeight="1">
      <c r="A194" s="282"/>
      <c r="B194" s="282"/>
      <c r="C194" s="282"/>
      <c r="D194" s="282"/>
      <c r="E194" s="282"/>
      <c r="F194" s="282"/>
      <c r="G194" s="282"/>
      <c r="H194" s="282"/>
      <c r="I194" s="282"/>
      <c r="J194" s="282"/>
      <c r="K194" s="282"/>
      <c r="L194" s="282"/>
      <c r="M194" s="282"/>
      <c r="N194" s="282"/>
      <c r="O194" s="282"/>
      <c r="P194" s="282"/>
      <c r="Q194" s="282"/>
      <c r="R194" s="282"/>
      <c r="S194" s="282"/>
      <c r="T194" s="282"/>
      <c r="U194" s="282"/>
    </row>
    <row r="195" ht="12.75" customHeight="1">
      <c r="A195" s="282"/>
      <c r="B195" s="282"/>
      <c r="C195" s="282"/>
      <c r="D195" s="282"/>
      <c r="E195" s="282"/>
      <c r="F195" s="282"/>
      <c r="G195" s="282"/>
      <c r="H195" s="282"/>
      <c r="I195" s="282"/>
      <c r="J195" s="282"/>
      <c r="K195" s="282"/>
      <c r="L195" s="282"/>
      <c r="M195" s="282"/>
      <c r="N195" s="282"/>
      <c r="O195" s="282"/>
      <c r="P195" s="282"/>
      <c r="Q195" s="282"/>
      <c r="R195" s="282"/>
      <c r="S195" s="282"/>
      <c r="T195" s="282"/>
      <c r="U195" s="282"/>
    </row>
    <row r="196" ht="12.75" customHeight="1">
      <c r="A196" s="282"/>
      <c r="B196" s="282"/>
      <c r="C196" s="282"/>
      <c r="D196" s="282"/>
      <c r="E196" s="282"/>
      <c r="F196" s="282"/>
      <c r="G196" s="282"/>
      <c r="H196" s="282"/>
      <c r="I196" s="282"/>
      <c r="J196" s="282"/>
      <c r="K196" s="282"/>
      <c r="L196" s="282"/>
      <c r="M196" s="282"/>
      <c r="N196" s="282"/>
      <c r="O196" s="282"/>
      <c r="P196" s="282"/>
      <c r="Q196" s="282"/>
      <c r="R196" s="282"/>
      <c r="S196" s="282"/>
      <c r="T196" s="282"/>
      <c r="U196" s="282"/>
    </row>
    <row r="197" ht="12.75" customHeight="1">
      <c r="A197" s="282"/>
      <c r="B197" s="282"/>
      <c r="C197" s="282"/>
      <c r="D197" s="282"/>
      <c r="E197" s="282"/>
      <c r="F197" s="282"/>
      <c r="G197" s="282"/>
      <c r="H197" s="282"/>
      <c r="I197" s="282"/>
      <c r="J197" s="282"/>
      <c r="K197" s="282"/>
      <c r="L197" s="282"/>
      <c r="M197" s="282"/>
      <c r="N197" s="282"/>
      <c r="O197" s="282"/>
      <c r="P197" s="282"/>
      <c r="Q197" s="282"/>
      <c r="R197" s="282"/>
      <c r="S197" s="282"/>
      <c r="T197" s="282"/>
      <c r="U197" s="282"/>
    </row>
    <row r="198" ht="12.75" customHeight="1">
      <c r="A198" s="282"/>
      <c r="B198" s="282"/>
      <c r="C198" s="282"/>
      <c r="D198" s="282"/>
      <c r="E198" s="282"/>
      <c r="F198" s="282"/>
      <c r="G198" s="282"/>
      <c r="H198" s="282"/>
      <c r="I198" s="282"/>
      <c r="J198" s="282"/>
      <c r="K198" s="282"/>
      <c r="L198" s="282"/>
      <c r="M198" s="282"/>
      <c r="N198" s="282"/>
      <c r="O198" s="282"/>
      <c r="P198" s="282"/>
      <c r="Q198" s="282"/>
      <c r="R198" s="282"/>
      <c r="S198" s="282"/>
      <c r="T198" s="282"/>
      <c r="U198" s="282"/>
    </row>
    <row r="199" ht="12.75" customHeight="1">
      <c r="A199" s="282"/>
      <c r="B199" s="282"/>
      <c r="C199" s="282"/>
      <c r="D199" s="282"/>
      <c r="E199" s="282"/>
      <c r="F199" s="282"/>
      <c r="G199" s="282"/>
      <c r="H199" s="282"/>
      <c r="I199" s="282"/>
      <c r="J199" s="282"/>
      <c r="K199" s="282"/>
      <c r="L199" s="282"/>
      <c r="M199" s="282"/>
      <c r="N199" s="282"/>
      <c r="O199" s="282"/>
      <c r="P199" s="282"/>
      <c r="Q199" s="282"/>
      <c r="R199" s="282"/>
      <c r="S199" s="282"/>
      <c r="T199" s="282"/>
      <c r="U199" s="282"/>
    </row>
    <row r="200" ht="12.75" customHeight="1">
      <c r="A200" s="282"/>
      <c r="B200" s="282"/>
      <c r="C200" s="282"/>
      <c r="D200" s="282"/>
      <c r="E200" s="282"/>
      <c r="F200" s="282"/>
      <c r="G200" s="282"/>
      <c r="H200" s="282"/>
      <c r="I200" s="282"/>
      <c r="J200" s="282"/>
      <c r="K200" s="282"/>
      <c r="L200" s="282"/>
      <c r="M200" s="282"/>
      <c r="N200" s="282"/>
      <c r="O200" s="282"/>
      <c r="P200" s="282"/>
      <c r="Q200" s="282"/>
      <c r="R200" s="282"/>
      <c r="S200" s="282"/>
      <c r="T200" s="282"/>
      <c r="U200" s="282"/>
    </row>
    <row r="201" ht="12.75" customHeight="1">
      <c r="A201" s="282"/>
      <c r="B201" s="282"/>
      <c r="C201" s="282"/>
      <c r="D201" s="282"/>
      <c r="E201" s="282"/>
      <c r="F201" s="282"/>
      <c r="G201" s="282"/>
      <c r="H201" s="282"/>
      <c r="I201" s="282"/>
      <c r="J201" s="282"/>
      <c r="K201" s="282"/>
      <c r="L201" s="282"/>
      <c r="M201" s="282"/>
      <c r="N201" s="282"/>
      <c r="O201" s="282"/>
      <c r="P201" s="282"/>
      <c r="Q201" s="282"/>
      <c r="R201" s="282"/>
      <c r="S201" s="282"/>
      <c r="T201" s="282"/>
      <c r="U201" s="282"/>
    </row>
    <row r="202" ht="12.75" customHeight="1">
      <c r="A202" s="282"/>
      <c r="B202" s="282"/>
      <c r="C202" s="282"/>
      <c r="D202" s="282"/>
      <c r="E202" s="282"/>
      <c r="F202" s="282"/>
      <c r="G202" s="282"/>
      <c r="H202" s="282"/>
      <c r="I202" s="282"/>
      <c r="J202" s="282"/>
      <c r="K202" s="282"/>
      <c r="L202" s="282"/>
      <c r="M202" s="282"/>
      <c r="N202" s="282"/>
      <c r="O202" s="282"/>
      <c r="P202" s="282"/>
      <c r="Q202" s="282"/>
      <c r="R202" s="282"/>
      <c r="S202" s="282"/>
      <c r="T202" s="282"/>
      <c r="U202" s="282"/>
    </row>
    <row r="203" ht="12.75" customHeight="1">
      <c r="A203" s="282"/>
      <c r="B203" s="282"/>
      <c r="C203" s="282"/>
      <c r="D203" s="282"/>
      <c r="E203" s="282"/>
      <c r="F203" s="282"/>
      <c r="G203" s="282"/>
      <c r="H203" s="282"/>
      <c r="I203" s="282"/>
      <c r="J203" s="282"/>
      <c r="K203" s="282"/>
      <c r="L203" s="282"/>
      <c r="M203" s="282"/>
      <c r="N203" s="282"/>
      <c r="O203" s="282"/>
      <c r="P203" s="282"/>
      <c r="Q203" s="282"/>
      <c r="R203" s="282"/>
      <c r="S203" s="282"/>
      <c r="T203" s="282"/>
      <c r="U203" s="282"/>
    </row>
    <row r="204" ht="12.75" customHeight="1">
      <c r="A204" s="282"/>
      <c r="B204" s="282"/>
      <c r="C204" s="282"/>
      <c r="D204" s="282"/>
      <c r="E204" s="282"/>
      <c r="F204" s="282"/>
      <c r="G204" s="282"/>
      <c r="H204" s="282"/>
      <c r="I204" s="282"/>
      <c r="J204" s="282"/>
      <c r="K204" s="282"/>
      <c r="L204" s="282"/>
      <c r="M204" s="282"/>
      <c r="N204" s="282"/>
      <c r="O204" s="282"/>
      <c r="P204" s="282"/>
      <c r="Q204" s="282"/>
      <c r="R204" s="282"/>
      <c r="S204" s="282"/>
      <c r="T204" s="282"/>
      <c r="U204" s="282"/>
    </row>
    <row r="205" ht="12.75" customHeight="1">
      <c r="A205" s="282"/>
      <c r="B205" s="282"/>
      <c r="C205" s="282"/>
      <c r="D205" s="282"/>
      <c r="E205" s="282"/>
      <c r="F205" s="282"/>
      <c r="G205" s="282"/>
      <c r="H205" s="282"/>
      <c r="I205" s="282"/>
      <c r="J205" s="282"/>
      <c r="K205" s="282"/>
      <c r="L205" s="282"/>
      <c r="M205" s="282"/>
      <c r="N205" s="282"/>
      <c r="O205" s="282"/>
      <c r="P205" s="282"/>
      <c r="Q205" s="282"/>
      <c r="R205" s="282"/>
      <c r="S205" s="282"/>
      <c r="T205" s="282"/>
      <c r="U205" s="282"/>
    </row>
    <row r="206" ht="12.75" customHeight="1">
      <c r="A206" s="282"/>
      <c r="B206" s="282"/>
      <c r="C206" s="282"/>
      <c r="D206" s="282"/>
      <c r="E206" s="282"/>
      <c r="F206" s="282"/>
      <c r="G206" s="282"/>
      <c r="H206" s="282"/>
      <c r="I206" s="282"/>
      <c r="J206" s="282"/>
      <c r="K206" s="282"/>
      <c r="L206" s="282"/>
      <c r="M206" s="282"/>
      <c r="N206" s="282"/>
      <c r="O206" s="282"/>
      <c r="P206" s="282"/>
      <c r="Q206" s="282"/>
      <c r="R206" s="282"/>
      <c r="S206" s="282"/>
      <c r="T206" s="282"/>
      <c r="U206" s="282"/>
    </row>
    <row r="207" ht="12.75" customHeight="1">
      <c r="A207" s="282"/>
      <c r="B207" s="282"/>
      <c r="C207" s="282"/>
      <c r="D207" s="282"/>
      <c r="E207" s="282"/>
      <c r="F207" s="282"/>
      <c r="G207" s="282"/>
      <c r="H207" s="282"/>
      <c r="I207" s="282"/>
      <c r="J207" s="282"/>
      <c r="K207" s="282"/>
      <c r="L207" s="282"/>
      <c r="M207" s="282"/>
      <c r="N207" s="282"/>
      <c r="O207" s="282"/>
      <c r="P207" s="282"/>
      <c r="Q207" s="282"/>
      <c r="R207" s="282"/>
      <c r="S207" s="282"/>
      <c r="T207" s="282"/>
      <c r="U207" s="282"/>
    </row>
    <row r="208" ht="12.75" customHeight="1">
      <c r="A208" s="282"/>
      <c r="B208" s="282"/>
      <c r="C208" s="282"/>
      <c r="D208" s="282"/>
      <c r="E208" s="282"/>
      <c r="F208" s="282"/>
      <c r="G208" s="282"/>
      <c r="H208" s="282"/>
      <c r="I208" s="282"/>
      <c r="J208" s="282"/>
      <c r="K208" s="282"/>
      <c r="L208" s="282"/>
      <c r="M208" s="282"/>
      <c r="N208" s="282"/>
      <c r="O208" s="282"/>
      <c r="P208" s="282"/>
      <c r="Q208" s="282"/>
      <c r="R208" s="282"/>
      <c r="S208" s="282"/>
      <c r="T208" s="282"/>
      <c r="U208" s="282"/>
    </row>
    <row r="209" ht="12.75" customHeight="1">
      <c r="A209" s="282"/>
      <c r="B209" s="282"/>
      <c r="C209" s="282"/>
      <c r="D209" s="282"/>
      <c r="E209" s="282"/>
      <c r="F209" s="282"/>
      <c r="G209" s="282"/>
      <c r="H209" s="282"/>
      <c r="I209" s="282"/>
      <c r="J209" s="282"/>
      <c r="K209" s="282"/>
      <c r="L209" s="282"/>
      <c r="M209" s="282"/>
      <c r="N209" s="282"/>
      <c r="O209" s="282"/>
      <c r="P209" s="282"/>
      <c r="Q209" s="282"/>
      <c r="R209" s="282"/>
      <c r="S209" s="282"/>
      <c r="T209" s="282"/>
      <c r="U209" s="282"/>
    </row>
    <row r="210" ht="12.75" customHeight="1">
      <c r="A210" s="282"/>
      <c r="B210" s="282"/>
      <c r="C210" s="282"/>
      <c r="D210" s="282"/>
      <c r="E210" s="282"/>
      <c r="F210" s="282"/>
      <c r="G210" s="282"/>
      <c r="H210" s="282"/>
      <c r="I210" s="282"/>
      <c r="J210" s="282"/>
      <c r="K210" s="282"/>
      <c r="L210" s="282"/>
      <c r="M210" s="282"/>
      <c r="N210" s="282"/>
      <c r="O210" s="282"/>
      <c r="P210" s="282"/>
      <c r="Q210" s="282"/>
      <c r="R210" s="282"/>
      <c r="S210" s="282"/>
      <c r="T210" s="282"/>
      <c r="U210" s="282"/>
    </row>
    <row r="211" ht="12.75" customHeight="1">
      <c r="A211" s="282"/>
      <c r="B211" s="282"/>
      <c r="C211" s="282"/>
      <c r="D211" s="282"/>
      <c r="E211" s="282"/>
      <c r="F211" s="282"/>
      <c r="G211" s="282"/>
      <c r="H211" s="282"/>
      <c r="I211" s="282"/>
      <c r="J211" s="282"/>
      <c r="K211" s="282"/>
      <c r="L211" s="282"/>
      <c r="M211" s="282"/>
      <c r="N211" s="282"/>
      <c r="O211" s="282"/>
      <c r="P211" s="282"/>
      <c r="Q211" s="282"/>
      <c r="R211" s="282"/>
      <c r="S211" s="282"/>
      <c r="T211" s="282"/>
      <c r="U211" s="282"/>
    </row>
    <row r="212" ht="12.75" customHeight="1">
      <c r="A212" s="282"/>
      <c r="B212" s="282"/>
      <c r="C212" s="282"/>
      <c r="D212" s="282"/>
      <c r="E212" s="282"/>
      <c r="F212" s="282"/>
      <c r="G212" s="282"/>
      <c r="H212" s="282"/>
      <c r="I212" s="282"/>
      <c r="J212" s="282"/>
      <c r="K212" s="282"/>
      <c r="L212" s="282"/>
      <c r="M212" s="282"/>
      <c r="N212" s="282"/>
      <c r="O212" s="282"/>
      <c r="P212" s="282"/>
      <c r="Q212" s="282"/>
      <c r="R212" s="282"/>
      <c r="S212" s="282"/>
      <c r="T212" s="282"/>
      <c r="U212" s="282"/>
    </row>
    <row r="213" ht="12.75" customHeight="1">
      <c r="A213" s="282"/>
      <c r="B213" s="282"/>
      <c r="C213" s="282"/>
      <c r="D213" s="282"/>
      <c r="E213" s="282"/>
      <c r="F213" s="282"/>
      <c r="G213" s="282"/>
      <c r="H213" s="282"/>
      <c r="I213" s="282"/>
      <c r="J213" s="282"/>
      <c r="K213" s="282"/>
      <c r="L213" s="282"/>
      <c r="M213" s="282"/>
      <c r="N213" s="282"/>
      <c r="O213" s="282"/>
      <c r="P213" s="282"/>
      <c r="Q213" s="282"/>
      <c r="R213" s="282"/>
      <c r="S213" s="282"/>
      <c r="T213" s="282"/>
      <c r="U213" s="282"/>
    </row>
    <row r="214" ht="12.75" customHeight="1">
      <c r="A214" s="282"/>
      <c r="B214" s="282"/>
      <c r="C214" s="282"/>
      <c r="D214" s="282"/>
      <c r="E214" s="282"/>
      <c r="F214" s="282"/>
      <c r="G214" s="282"/>
      <c r="H214" s="282"/>
      <c r="I214" s="282"/>
      <c r="J214" s="282"/>
      <c r="K214" s="282"/>
      <c r="L214" s="282"/>
      <c r="M214" s="282"/>
      <c r="N214" s="282"/>
      <c r="O214" s="282"/>
      <c r="P214" s="282"/>
      <c r="Q214" s="282"/>
      <c r="R214" s="282"/>
      <c r="S214" s="282"/>
      <c r="T214" s="282"/>
      <c r="U214" s="282"/>
    </row>
    <row r="215" ht="12.75" customHeight="1">
      <c r="A215" s="282"/>
      <c r="B215" s="282"/>
      <c r="C215" s="282"/>
      <c r="D215" s="282"/>
      <c r="E215" s="282"/>
      <c r="F215" s="282"/>
      <c r="G215" s="282"/>
      <c r="H215" s="282"/>
      <c r="I215" s="282"/>
      <c r="J215" s="282"/>
      <c r="K215" s="282"/>
      <c r="L215" s="282"/>
      <c r="M215" s="282"/>
      <c r="N215" s="282"/>
      <c r="O215" s="282"/>
      <c r="P215" s="282"/>
      <c r="Q215" s="282"/>
      <c r="R215" s="282"/>
      <c r="S215" s="282"/>
      <c r="T215" s="282"/>
      <c r="U215" s="282"/>
    </row>
    <row r="216" ht="12.75" customHeight="1">
      <c r="A216" s="282"/>
      <c r="B216" s="282"/>
      <c r="C216" s="282"/>
      <c r="D216" s="282"/>
      <c r="E216" s="282"/>
      <c r="F216" s="282"/>
      <c r="G216" s="282"/>
      <c r="H216" s="282"/>
      <c r="I216" s="282"/>
      <c r="J216" s="282"/>
      <c r="K216" s="282"/>
      <c r="L216" s="282"/>
      <c r="M216" s="282"/>
      <c r="N216" s="282"/>
      <c r="O216" s="282"/>
      <c r="P216" s="282"/>
      <c r="Q216" s="282"/>
      <c r="R216" s="282"/>
      <c r="S216" s="282"/>
      <c r="T216" s="282"/>
      <c r="U216" s="282"/>
    </row>
    <row r="217" ht="12.75" customHeight="1">
      <c r="A217" s="282"/>
      <c r="B217" s="282"/>
      <c r="C217" s="282"/>
      <c r="D217" s="282"/>
      <c r="E217" s="282"/>
      <c r="F217" s="282"/>
      <c r="G217" s="282"/>
      <c r="H217" s="282"/>
      <c r="I217" s="282"/>
      <c r="J217" s="282"/>
      <c r="K217" s="282"/>
      <c r="L217" s="282"/>
      <c r="M217" s="282"/>
      <c r="N217" s="282"/>
      <c r="O217" s="282"/>
      <c r="P217" s="282"/>
      <c r="Q217" s="282"/>
      <c r="R217" s="282"/>
      <c r="S217" s="282"/>
      <c r="T217" s="282"/>
      <c r="U217" s="282"/>
    </row>
    <row r="218" ht="12.75" customHeight="1">
      <c r="A218" s="282"/>
      <c r="B218" s="282"/>
      <c r="C218" s="282"/>
      <c r="D218" s="282"/>
      <c r="E218" s="282"/>
      <c r="F218" s="282"/>
      <c r="G218" s="282"/>
      <c r="H218" s="282"/>
      <c r="I218" s="282"/>
      <c r="J218" s="282"/>
      <c r="K218" s="282"/>
      <c r="L218" s="282"/>
      <c r="M218" s="282"/>
      <c r="N218" s="282"/>
      <c r="O218" s="282"/>
      <c r="P218" s="282"/>
      <c r="Q218" s="282"/>
      <c r="R218" s="282"/>
      <c r="S218" s="282"/>
      <c r="T218" s="282"/>
      <c r="U218" s="282"/>
    </row>
    <row r="219" ht="12.75" customHeight="1">
      <c r="A219" s="282"/>
      <c r="B219" s="282"/>
      <c r="C219" s="282"/>
      <c r="D219" s="282"/>
      <c r="E219" s="282"/>
      <c r="F219" s="282"/>
      <c r="G219" s="282"/>
      <c r="H219" s="282"/>
      <c r="I219" s="282"/>
      <c r="J219" s="282"/>
      <c r="K219" s="282"/>
      <c r="L219" s="282"/>
      <c r="M219" s="282"/>
      <c r="N219" s="282"/>
      <c r="O219" s="282"/>
      <c r="P219" s="282"/>
      <c r="Q219" s="282"/>
      <c r="R219" s="282"/>
      <c r="S219" s="282"/>
      <c r="T219" s="282"/>
      <c r="U219" s="282"/>
    </row>
    <row r="220" ht="12.75" customHeight="1">
      <c r="A220" s="282"/>
      <c r="B220" s="282"/>
      <c r="C220" s="282"/>
      <c r="D220" s="282"/>
      <c r="E220" s="282"/>
      <c r="F220" s="282"/>
      <c r="G220" s="282"/>
      <c r="H220" s="282"/>
      <c r="I220" s="282"/>
      <c r="J220" s="282"/>
      <c r="K220" s="282"/>
      <c r="L220" s="282"/>
      <c r="M220" s="282"/>
      <c r="N220" s="282"/>
      <c r="O220" s="282"/>
      <c r="P220" s="282"/>
      <c r="Q220" s="282"/>
      <c r="R220" s="282"/>
      <c r="S220" s="282"/>
      <c r="T220" s="282"/>
      <c r="U220" s="282"/>
    </row>
    <row r="221" ht="12.75" customHeight="1">
      <c r="A221" s="282"/>
      <c r="B221" s="282"/>
      <c r="C221" s="282"/>
      <c r="D221" s="282"/>
      <c r="E221" s="282"/>
      <c r="F221" s="282"/>
      <c r="G221" s="282"/>
      <c r="H221" s="282"/>
      <c r="I221" s="282"/>
      <c r="J221" s="282"/>
      <c r="K221" s="282"/>
      <c r="L221" s="282"/>
      <c r="M221" s="282"/>
      <c r="N221" s="282"/>
      <c r="O221" s="282"/>
      <c r="P221" s="282"/>
      <c r="Q221" s="282"/>
      <c r="R221" s="282"/>
      <c r="S221" s="282"/>
      <c r="T221" s="282"/>
      <c r="U221" s="282"/>
    </row>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2020-03-24T23:12:47Z</dcterms:created>
  <dc:creator>Myrian Cubillos Benavides</dc:creator>
</cp:coreProperties>
</file>