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ACION COMPETITIVIDAD\"/>
    </mc:Choice>
  </mc:AlternateContent>
  <bookViews>
    <workbookView xWindow="270" yWindow="555" windowWidth="18615" windowHeight="9405" activeTab="1"/>
  </bookViews>
  <sheets>
    <sheet name="INSTRUCTIVO" sheetId="1" r:id="rId1"/>
    <sheet name="MATRIZ DE RIESGOS " sheetId="2" r:id="rId2"/>
    <sheet name="MATRIZ DE CALOR INHERENTE" sheetId="3" r:id="rId3"/>
    <sheet name="MATRIZ DE CALOR RESIDUAL" sheetId="4" r:id="rId4"/>
    <sheet name="TABLA DE PROBABILIDAD" sheetId="5" r:id="rId5"/>
    <sheet name="TABLA DE IMPACTO" sheetId="6" r:id="rId6"/>
    <sheet name="TABLA DE VALORACION DE CONTROLE" sheetId="7" r:id="rId7"/>
    <sheet name="Opciones Tratamiento" sheetId="8" state="hidden" r:id="rId8"/>
    <sheet name="Hoja1" sheetId="9" state="hidden" r:id="rId9"/>
  </sheets>
  <calcPr calcId="162913"/>
  <extLst>
    <ext uri="GoogleSheetsCustomDataVersion1">
      <go:sheetsCustomData xmlns:go="http://customooxmlschemas.google.com/" r:id="rId13" roundtripDataSignature="AMtx7mikiOwSFV8KgBlmom6x/YahwTN1Ug=="/>
    </ext>
  </extLst>
</workbook>
</file>

<file path=xl/calcChain.xml><?xml version="1.0" encoding="utf-8"?>
<calcChain xmlns="http://schemas.openxmlformats.org/spreadsheetml/2006/main">
  <c r="F221" i="6" l="1"/>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T14" i="2"/>
  <c r="Q14" i="2"/>
  <c r="T13" i="2"/>
  <c r="Q13" i="2"/>
  <c r="T12" i="2"/>
  <c r="Q12" i="2"/>
  <c r="T11" i="2"/>
  <c r="Q11" i="2"/>
  <c r="T10" i="2"/>
  <c r="Q10" i="2"/>
  <c r="H10" i="2"/>
  <c r="AH53" i="4"/>
  <c r="T26" i="3"/>
  <c r="AF40" i="3"/>
  <c r="P40" i="3"/>
  <c r="AD30" i="3"/>
  <c r="V53" i="4"/>
  <c r="AH43" i="4"/>
  <c r="V33" i="4"/>
  <c r="AH23" i="4"/>
  <c r="P23" i="4"/>
  <c r="AB13" i="4"/>
  <c r="I10" i="2"/>
  <c r="X10" i="2"/>
  <c r="AM36" i="4"/>
  <c r="AM46" i="4"/>
  <c r="AG46" i="4"/>
  <c r="AA46" i="4"/>
  <c r="AG36" i="4"/>
  <c r="U46" i="4"/>
  <c r="O46" i="4"/>
  <c r="AM26" i="4"/>
  <c r="AA26" i="4"/>
  <c r="O26" i="4"/>
  <c r="AA36" i="4"/>
  <c r="U36" i="4"/>
  <c r="O36" i="4"/>
  <c r="AG26" i="4"/>
  <c r="U26" i="4"/>
  <c r="AG16" i="4"/>
  <c r="U16" i="4"/>
  <c r="AM16" i="4"/>
  <c r="AA16" i="4"/>
  <c r="O16" i="4"/>
  <c r="AM6" i="4"/>
  <c r="AA6" i="4"/>
  <c r="O6" i="4"/>
  <c r="AG6" i="4"/>
  <c r="U6" i="4"/>
  <c r="P12" i="3"/>
  <c r="AL34" i="3"/>
  <c r="N18" i="3"/>
  <c r="AB42" i="3"/>
  <c r="Z34" i="3"/>
  <c r="AF26" i="3"/>
  <c r="J10" i="3"/>
  <c r="Z10" i="3"/>
  <c r="AF10" i="3"/>
  <c r="N26" i="3"/>
  <c r="T42" i="3"/>
  <c r="V34" i="3"/>
  <c r="J42" i="3"/>
  <c r="AF42" i="3"/>
  <c r="N42" i="3"/>
  <c r="AL18" i="3"/>
  <c r="T18" i="3"/>
  <c r="P34" i="3"/>
  <c r="Z18" i="3"/>
  <c r="AF18" i="3"/>
  <c r="N34" i="3"/>
  <c r="N10" i="3"/>
  <c r="V10" i="3"/>
  <c r="AH26" i="3"/>
  <c r="R40" i="3"/>
  <c r="N8" i="3"/>
  <c r="N24" i="3"/>
  <c r="AJ16" i="3"/>
  <c r="X8" i="3"/>
  <c r="X40" i="3"/>
  <c r="Z24" i="3"/>
  <c r="N40" i="3"/>
  <c r="AJ32" i="3"/>
  <c r="Z26" i="3"/>
  <c r="AF34" i="3"/>
  <c r="AL42" i="3"/>
  <c r="AL26" i="3"/>
  <c r="AL10" i="3"/>
  <c r="T10" i="3"/>
  <c r="Z42" i="3"/>
  <c r="T16" i="3"/>
  <c r="AF24" i="3"/>
  <c r="P24" i="3"/>
  <c r="R8" i="3"/>
  <c r="AD16" i="3"/>
  <c r="AB10" i="3"/>
  <c r="P18" i="3"/>
  <c r="J34" i="3"/>
  <c r="AB16" i="3"/>
  <c r="T34" i="3"/>
  <c r="AB34" i="3"/>
  <c r="V42" i="3"/>
  <c r="AH10" i="3"/>
  <c r="AB18" i="3"/>
  <c r="V26" i="3"/>
  <c r="P26" i="3"/>
  <c r="J18" i="3"/>
  <c r="X18" i="3"/>
  <c r="AH32" i="3"/>
  <c r="J26" i="3"/>
  <c r="AH8" i="3"/>
  <c r="AB40" i="3"/>
  <c r="J32" i="3"/>
  <c r="V40" i="3"/>
  <c r="AH16" i="3"/>
  <c r="AB32" i="3"/>
  <c r="AH20" i="3"/>
  <c r="AD26" i="3"/>
  <c r="AB20" i="3"/>
  <c r="P44" i="3"/>
  <c r="V32" i="3"/>
  <c r="AH42" i="3"/>
  <c r="L10" i="3"/>
  <c r="J16" i="3"/>
  <c r="AH40" i="3"/>
  <c r="V24" i="3"/>
  <c r="P32" i="3"/>
  <c r="V20" i="3"/>
  <c r="AH36" i="3"/>
  <c r="X14" i="3"/>
  <c r="R14" i="3"/>
  <c r="L14" i="3"/>
  <c r="AJ30" i="3"/>
  <c r="AD22" i="3"/>
  <c r="AF38" i="3"/>
  <c r="T6" i="3"/>
  <c r="N6" i="3"/>
  <c r="AL22" i="3"/>
  <c r="X22" i="3"/>
  <c r="R30" i="3"/>
  <c r="AJ14" i="3"/>
  <c r="L38" i="3"/>
  <c r="AD38" i="3"/>
  <c r="AF6" i="3"/>
  <c r="Z14" i="3"/>
  <c r="T14" i="3"/>
  <c r="AL6" i="3"/>
  <c r="AL30" i="3"/>
  <c r="L26" i="3"/>
  <c r="R10" i="3"/>
  <c r="X38" i="3"/>
  <c r="R38" i="3"/>
  <c r="L22" i="3"/>
  <c r="AD6" i="3"/>
  <c r="AF22" i="3"/>
  <c r="Z22" i="3"/>
  <c r="T22" i="3"/>
  <c r="AL14" i="3"/>
  <c r="N38" i="3"/>
  <c r="L42" i="3"/>
  <c r="R42" i="3"/>
  <c r="AH24" i="3"/>
  <c r="AB8" i="3"/>
  <c r="V8" i="3"/>
  <c r="P16" i="3"/>
  <c r="X6" i="3"/>
  <c r="R6" i="3"/>
  <c r="L6" i="3"/>
  <c r="L30" i="3"/>
  <c r="AD14" i="3"/>
  <c r="AF30" i="3"/>
  <c r="Z30" i="3"/>
  <c r="T38" i="3"/>
  <c r="N22" i="3"/>
  <c r="AL38" i="3"/>
  <c r="L18" i="3"/>
  <c r="AD42" i="3"/>
  <c r="R26" i="3"/>
  <c r="V13" i="4"/>
  <c r="J23" i="4"/>
  <c r="AB33" i="4"/>
  <c r="J43" i="4"/>
  <c r="AB43" i="4"/>
  <c r="P53" i="4"/>
  <c r="V36" i="3"/>
  <c r="P28" i="3"/>
  <c r="AH12" i="3"/>
  <c r="AH28" i="3"/>
  <c r="AH44" i="3"/>
  <c r="AB36" i="3"/>
  <c r="L34" i="3"/>
  <c r="AD10" i="3"/>
  <c r="X34" i="3"/>
  <c r="AJ18" i="3"/>
  <c r="AJ34" i="3"/>
  <c r="AD18" i="3"/>
  <c r="X10" i="3"/>
  <c r="X42" i="3"/>
  <c r="R34" i="3"/>
  <c r="P13" i="4"/>
  <c r="AH13" i="4"/>
  <c r="V23" i="4"/>
  <c r="J33" i="4"/>
  <c r="V43" i="4"/>
  <c r="J53" i="4"/>
  <c r="AB53" i="4"/>
  <c r="V12" i="3"/>
  <c r="V44" i="3"/>
  <c r="P36" i="3"/>
  <c r="J20" i="3"/>
  <c r="J36" i="3"/>
  <c r="AB12" i="3"/>
  <c r="AB44" i="3"/>
  <c r="AJ10" i="3"/>
  <c r="AJ26" i="3"/>
  <c r="AJ42" i="3"/>
  <c r="AD34" i="3"/>
  <c r="X26" i="3"/>
  <c r="R18" i="3"/>
  <c r="J13" i="4"/>
  <c r="AB23" i="4"/>
  <c r="P33" i="4"/>
  <c r="AH33" i="4"/>
  <c r="P43" i="4"/>
  <c r="V28" i="3"/>
  <c r="P20" i="3"/>
  <c r="J12" i="3"/>
  <c r="J28" i="3"/>
  <c r="J44" i="3"/>
  <c r="AB28" i="3"/>
  <c r="Z16" i="3"/>
  <c r="T8" i="3"/>
  <c r="T40" i="3"/>
  <c r="AL16" i="3"/>
  <c r="AL32" i="3"/>
  <c r="AF16" i="3"/>
  <c r="R32" i="3"/>
  <c r="L16" i="3"/>
  <c r="L32" i="3"/>
  <c r="AD8" i="3"/>
  <c r="AD40" i="3"/>
  <c r="X32" i="3"/>
  <c r="Z32" i="3"/>
  <c r="T24" i="3"/>
  <c r="AL8" i="3"/>
  <c r="AL24" i="3"/>
  <c r="AL40" i="3"/>
  <c r="AF32" i="3"/>
  <c r="AD24" i="3"/>
  <c r="R16" i="3"/>
  <c r="L8" i="3"/>
  <c r="L24" i="3"/>
  <c r="L40" i="3"/>
  <c r="X16" i="3"/>
  <c r="Z8" i="3"/>
  <c r="Z40" i="3"/>
  <c r="T32" i="3"/>
  <c r="N16" i="3"/>
  <c r="N32" i="3"/>
  <c r="AF8" i="3"/>
  <c r="J8" i="3"/>
  <c r="J24" i="3"/>
  <c r="J40" i="3"/>
  <c r="AB24" i="3"/>
  <c r="V16" i="3"/>
  <c r="P8" i="3"/>
  <c r="X30" i="3"/>
  <c r="R22" i="3"/>
  <c r="AJ6" i="3"/>
  <c r="AJ22" i="3"/>
  <c r="AJ38" i="3"/>
  <c r="R24" i="3"/>
  <c r="AJ8" i="3"/>
  <c r="AJ24" i="3"/>
  <c r="AJ40" i="3"/>
  <c r="AD32" i="3"/>
  <c r="X24" i="3"/>
  <c r="AF14" i="3"/>
  <c r="Z6" i="3"/>
  <c r="Z38" i="3"/>
  <c r="T30" i="3"/>
  <c r="N14" i="3"/>
  <c r="N30" i="3"/>
  <c r="AB26" i="3"/>
  <c r="V18" i="3"/>
  <c r="P10" i="3"/>
  <c r="P42" i="3"/>
  <c r="AH18" i="3"/>
  <c r="AH34" i="3"/>
  <c r="AE52" i="4"/>
  <c r="S52" i="4"/>
  <c r="AK52" i="4"/>
  <c r="Y52" i="4"/>
  <c r="M52" i="4"/>
  <c r="AE42" i="4"/>
  <c r="S42" i="4"/>
  <c r="AK42" i="4"/>
  <c r="Y42" i="4"/>
  <c r="M42" i="4"/>
  <c r="AK32" i="4"/>
  <c r="AE32" i="4"/>
  <c r="S32" i="4"/>
  <c r="Y32" i="4"/>
  <c r="M32" i="4"/>
  <c r="AK22" i="4"/>
  <c r="Y22" i="4"/>
  <c r="M22" i="4"/>
  <c r="AE22" i="4"/>
  <c r="S22" i="4"/>
  <c r="AE12" i="4"/>
  <c r="S12" i="4"/>
  <c r="AK12" i="4"/>
  <c r="Y12" i="4"/>
  <c r="M12" i="4"/>
  <c r="AD52" i="4"/>
  <c r="R52" i="4"/>
  <c r="AJ52" i="4"/>
  <c r="X52" i="4"/>
  <c r="L52" i="4"/>
  <c r="AD42" i="4"/>
  <c r="R42" i="4"/>
  <c r="AJ42" i="4"/>
  <c r="X42" i="4"/>
  <c r="L42" i="4"/>
  <c r="AJ32" i="4"/>
  <c r="AD32" i="4"/>
  <c r="R32" i="4"/>
  <c r="X32" i="4"/>
  <c r="L32" i="4"/>
  <c r="AJ22" i="4"/>
  <c r="X22" i="4"/>
  <c r="L22" i="4"/>
  <c r="AD22" i="4"/>
  <c r="R22" i="4"/>
  <c r="AJ12" i="4"/>
  <c r="X12" i="4"/>
  <c r="L12" i="4"/>
  <c r="AD12" i="4"/>
  <c r="R12" i="4"/>
  <c r="AD50" i="4"/>
  <c r="R50" i="4"/>
  <c r="AJ50" i="4"/>
  <c r="X50" i="4"/>
  <c r="L50" i="4"/>
  <c r="AJ40" i="4"/>
  <c r="X40" i="4"/>
  <c r="L40" i="4"/>
  <c r="AD40" i="4"/>
  <c r="X30" i="4"/>
  <c r="R40" i="4"/>
  <c r="AD30" i="4"/>
  <c r="AJ20" i="4"/>
  <c r="X20" i="4"/>
  <c r="L20" i="4"/>
  <c r="AJ30" i="4"/>
  <c r="L30" i="4"/>
  <c r="R30" i="4"/>
  <c r="AD20" i="4"/>
  <c r="R20" i="4"/>
  <c r="AJ10" i="4"/>
  <c r="X10" i="4"/>
  <c r="L10" i="4"/>
  <c r="AD10" i="4"/>
  <c r="R10" i="4"/>
  <c r="AF55" i="4"/>
  <c r="T55" i="4"/>
  <c r="AL55" i="4"/>
  <c r="Z55" i="4"/>
  <c r="N55" i="4"/>
  <c r="AL45" i="4"/>
  <c r="Z45" i="4"/>
  <c r="N45" i="4"/>
  <c r="AF45" i="4"/>
  <c r="T45" i="4"/>
  <c r="AL35" i="4"/>
  <c r="Z35" i="4"/>
  <c r="N35" i="4"/>
  <c r="AF35" i="4"/>
  <c r="T35" i="4"/>
  <c r="AL25" i="4"/>
  <c r="Z25" i="4"/>
  <c r="T25" i="4"/>
  <c r="AF25" i="4"/>
  <c r="N25" i="4"/>
  <c r="T15" i="4"/>
  <c r="Z15" i="4"/>
  <c r="AF15" i="4"/>
  <c r="AL15" i="4"/>
  <c r="N15" i="4"/>
  <c r="AJ55" i="4"/>
  <c r="X55" i="4"/>
  <c r="L55" i="4"/>
  <c r="AD55" i="4"/>
  <c r="R55" i="4"/>
  <c r="AD45" i="4"/>
  <c r="R45" i="4"/>
  <c r="L45" i="4"/>
  <c r="AJ45" i="4"/>
  <c r="X45" i="4"/>
  <c r="AD35" i="4"/>
  <c r="R35" i="4"/>
  <c r="AJ35" i="4"/>
  <c r="X35" i="4"/>
  <c r="AD25" i="4"/>
  <c r="R25" i="4"/>
  <c r="L25" i="4"/>
  <c r="L35" i="4"/>
  <c r="AJ25" i="4"/>
  <c r="X25" i="4"/>
  <c r="AJ15" i="4"/>
  <c r="L15" i="4"/>
  <c r="R15" i="4"/>
  <c r="X15" i="4"/>
  <c r="AD15" i="4"/>
  <c r="AB55" i="4"/>
  <c r="P55" i="4"/>
  <c r="AH55" i="4"/>
  <c r="V55" i="4"/>
  <c r="J55" i="4"/>
  <c r="AH45" i="4"/>
  <c r="V45" i="4"/>
  <c r="J45" i="4"/>
  <c r="AB45" i="4"/>
  <c r="P45" i="4"/>
  <c r="AH35" i="4"/>
  <c r="V35" i="4"/>
  <c r="J35" i="4"/>
  <c r="P35" i="4"/>
  <c r="AB25" i="4"/>
  <c r="V25" i="4"/>
  <c r="P25" i="4"/>
  <c r="AB35" i="4"/>
  <c r="AH25" i="4"/>
  <c r="J25" i="4"/>
  <c r="AB15" i="4"/>
  <c r="AH15" i="4"/>
  <c r="J15" i="4"/>
  <c r="P15" i="4"/>
  <c r="V15" i="4"/>
  <c r="AK53" i="4"/>
  <c r="Y53" i="4"/>
  <c r="M53" i="4"/>
  <c r="AE53" i="4"/>
  <c r="S53" i="4"/>
  <c r="AK43" i="4"/>
  <c r="Y43" i="4"/>
  <c r="M43" i="4"/>
  <c r="AE43" i="4"/>
  <c r="S43" i="4"/>
  <c r="AK33" i="4"/>
  <c r="AE33" i="4"/>
  <c r="Y33" i="4"/>
  <c r="M33" i="4"/>
  <c r="AE23" i="4"/>
  <c r="S23" i="4"/>
  <c r="AK23" i="4"/>
  <c r="Y23" i="4"/>
  <c r="M23" i="4"/>
  <c r="S33" i="4"/>
  <c r="AK13" i="4"/>
  <c r="Y13" i="4"/>
  <c r="M13" i="4"/>
  <c r="AE13" i="4"/>
  <c r="S13" i="4"/>
  <c r="AM52" i="4"/>
  <c r="AA52" i="4"/>
  <c r="O52" i="4"/>
  <c r="AG52" i="4"/>
  <c r="U52" i="4"/>
  <c r="AM42" i="4"/>
  <c r="AA42" i="4"/>
  <c r="O42" i="4"/>
  <c r="AG42" i="4"/>
  <c r="U42" i="4"/>
  <c r="AA32" i="4"/>
  <c r="O32" i="4"/>
  <c r="AM32" i="4"/>
  <c r="U32" i="4"/>
  <c r="AG22" i="4"/>
  <c r="U22" i="4"/>
  <c r="AG32" i="4"/>
  <c r="AM22" i="4"/>
  <c r="AA22" i="4"/>
  <c r="O22" i="4"/>
  <c r="AM12" i="4"/>
  <c r="AA12" i="4"/>
  <c r="O12" i="4"/>
  <c r="AG12" i="4"/>
  <c r="U12" i="4"/>
  <c r="AI52" i="4"/>
  <c r="W52" i="4"/>
  <c r="K52" i="4"/>
  <c r="AC52" i="4"/>
  <c r="Q52" i="4"/>
  <c r="AI42" i="4"/>
  <c r="W42" i="4"/>
  <c r="K42" i="4"/>
  <c r="AC42" i="4"/>
  <c r="Q42" i="4"/>
  <c r="W32" i="4"/>
  <c r="K32" i="4"/>
  <c r="AI32" i="4"/>
  <c r="AC32" i="4"/>
  <c r="Q32" i="4"/>
  <c r="AC22" i="4"/>
  <c r="Q22" i="4"/>
  <c r="AI22" i="4"/>
  <c r="W22" i="4"/>
  <c r="K22" i="4"/>
  <c r="AI12" i="4"/>
  <c r="W12" i="4"/>
  <c r="K12" i="4"/>
  <c r="AC12" i="4"/>
  <c r="Q12" i="4"/>
  <c r="AM50" i="4"/>
  <c r="AA50" i="4"/>
  <c r="O50" i="4"/>
  <c r="AG50" i="4"/>
  <c r="U50" i="4"/>
  <c r="AM40" i="4"/>
  <c r="AA40" i="4"/>
  <c r="O40" i="4"/>
  <c r="AG40" i="4"/>
  <c r="U40" i="4"/>
  <c r="AM30" i="4"/>
  <c r="AA30" i="4"/>
  <c r="O30" i="4"/>
  <c r="AG30" i="4"/>
  <c r="U30" i="4"/>
  <c r="AG20" i="4"/>
  <c r="U20" i="4"/>
  <c r="AM20" i="4"/>
  <c r="AA20" i="4"/>
  <c r="O20" i="4"/>
  <c r="AM10" i="4"/>
  <c r="AA10" i="4"/>
  <c r="O10" i="4"/>
  <c r="AG10" i="4"/>
  <c r="U10" i="4"/>
  <c r="AI50" i="4"/>
  <c r="W50" i="4"/>
  <c r="K50" i="4"/>
  <c r="AC50" i="4"/>
  <c r="Q50" i="4"/>
  <c r="AI40" i="4"/>
  <c r="W40" i="4"/>
  <c r="K40" i="4"/>
  <c r="AC40" i="4"/>
  <c r="Q40" i="4"/>
  <c r="AI30" i="4"/>
  <c r="W30" i="4"/>
  <c r="K30" i="4"/>
  <c r="AC30" i="4"/>
  <c r="Q30" i="4"/>
  <c r="AC20" i="4"/>
  <c r="Q20" i="4"/>
  <c r="AI20" i="4"/>
  <c r="W20" i="4"/>
  <c r="K20" i="4"/>
  <c r="AI10" i="4"/>
  <c r="W10" i="4"/>
  <c r="K10" i="4"/>
  <c r="AC10" i="4"/>
  <c r="Q10" i="4"/>
  <c r="AM48" i="4"/>
  <c r="AM38" i="4"/>
  <c r="AA38" i="4"/>
  <c r="O38" i="4"/>
  <c r="AG48" i="4"/>
  <c r="AA48" i="4"/>
  <c r="U48" i="4"/>
  <c r="O48" i="4"/>
  <c r="AG38" i="4"/>
  <c r="U38" i="4"/>
  <c r="AM28" i="4"/>
  <c r="AA28" i="4"/>
  <c r="O28" i="4"/>
  <c r="AG28" i="4"/>
  <c r="U28" i="4"/>
  <c r="AG18" i="4"/>
  <c r="U18" i="4"/>
  <c r="AM18" i="4"/>
  <c r="AA18" i="4"/>
  <c r="O18" i="4"/>
  <c r="AM8" i="4"/>
  <c r="AA8" i="4"/>
  <c r="O8" i="4"/>
  <c r="AG8" i="4"/>
  <c r="U8" i="4"/>
  <c r="AC53" i="4"/>
  <c r="Q53" i="4"/>
  <c r="AI53" i="4"/>
  <c r="W53" i="4"/>
  <c r="K53" i="4"/>
  <c r="AC43" i="4"/>
  <c r="Q43" i="4"/>
  <c r="AI43" i="4"/>
  <c r="W43" i="4"/>
  <c r="K43" i="4"/>
  <c r="W33" i="4"/>
  <c r="Q33" i="4"/>
  <c r="K33" i="4"/>
  <c r="AI33" i="4"/>
  <c r="AI23" i="4"/>
  <c r="W23" i="4"/>
  <c r="K23" i="4"/>
  <c r="AC33" i="4"/>
  <c r="AC23" i="4"/>
  <c r="Q23" i="4"/>
  <c r="AC13" i="4"/>
  <c r="Q13" i="4"/>
  <c r="AI13" i="4"/>
  <c r="W13" i="4"/>
  <c r="K13" i="4"/>
  <c r="AG55" i="4"/>
  <c r="U55" i="4"/>
  <c r="AM55" i="4"/>
  <c r="AA55" i="4"/>
  <c r="O55" i="4"/>
  <c r="AM45" i="4"/>
  <c r="AG45" i="4"/>
  <c r="AA45" i="4"/>
  <c r="U45" i="4"/>
  <c r="O45" i="4"/>
  <c r="AA35" i="4"/>
  <c r="U35" i="4"/>
  <c r="AG25" i="4"/>
  <c r="U25" i="4"/>
  <c r="O35" i="4"/>
  <c r="AM25" i="4"/>
  <c r="AA25" i="4"/>
  <c r="AM35" i="4"/>
  <c r="AM15" i="4"/>
  <c r="AA15" i="4"/>
  <c r="O15" i="4"/>
  <c r="AG35" i="4"/>
  <c r="O25" i="4"/>
  <c r="AG15" i="4"/>
  <c r="U15" i="4"/>
  <c r="AF53" i="4"/>
  <c r="T53" i="4"/>
  <c r="AL53" i="4"/>
  <c r="Z53" i="4"/>
  <c r="N53" i="4"/>
  <c r="AF43" i="4"/>
  <c r="T43" i="4"/>
  <c r="AL43" i="4"/>
  <c r="Z43" i="4"/>
  <c r="N43" i="4"/>
  <c r="AL33" i="4"/>
  <c r="Z33" i="4"/>
  <c r="N33" i="4"/>
  <c r="AF33" i="4"/>
  <c r="T33" i="4"/>
  <c r="AL23" i="4"/>
  <c r="Z23" i="4"/>
  <c r="N23" i="4"/>
  <c r="AF23" i="4"/>
  <c r="T23" i="4"/>
  <c r="AL13" i="4"/>
  <c r="Z13" i="4"/>
  <c r="N13" i="4"/>
  <c r="AF13" i="4"/>
  <c r="T13" i="4"/>
  <c r="Y10" i="2"/>
  <c r="Z10" i="2"/>
  <c r="X11" i="2"/>
  <c r="AL52" i="4"/>
  <c r="Z52" i="4"/>
  <c r="N52" i="4"/>
  <c r="AF52" i="4"/>
  <c r="T52" i="4"/>
  <c r="AL42" i="4"/>
  <c r="Z42" i="4"/>
  <c r="N42" i="4"/>
  <c r="AF42" i="4"/>
  <c r="T42" i="4"/>
  <c r="AF32" i="4"/>
  <c r="Z32" i="4"/>
  <c r="AL32" i="4"/>
  <c r="T32" i="4"/>
  <c r="AF22" i="4"/>
  <c r="T22" i="4"/>
  <c r="N32" i="4"/>
  <c r="AL22" i="4"/>
  <c r="Z22" i="4"/>
  <c r="N22" i="4"/>
  <c r="AF12" i="4"/>
  <c r="T12" i="4"/>
  <c r="AL12" i="4"/>
  <c r="Z12" i="4"/>
  <c r="N12" i="4"/>
  <c r="AH52" i="4"/>
  <c r="V52" i="4"/>
  <c r="J52" i="4"/>
  <c r="AB52" i="4"/>
  <c r="P52" i="4"/>
  <c r="AH42" i="4"/>
  <c r="V42" i="4"/>
  <c r="J42" i="4"/>
  <c r="AB42" i="4"/>
  <c r="P42" i="4"/>
  <c r="V32" i="4"/>
  <c r="AH32" i="4"/>
  <c r="J32" i="4"/>
  <c r="AB22" i="4"/>
  <c r="P22" i="4"/>
  <c r="P32" i="4"/>
  <c r="AB32" i="4"/>
  <c r="AH22" i="4"/>
  <c r="V22" i="4"/>
  <c r="J22" i="4"/>
  <c r="AB12" i="4"/>
  <c r="P12" i="4"/>
  <c r="AH12" i="4"/>
  <c r="V12" i="4"/>
  <c r="J12" i="4"/>
  <c r="AL50" i="4"/>
  <c r="Z50" i="4"/>
  <c r="N50" i="4"/>
  <c r="AF50" i="4"/>
  <c r="T50" i="4"/>
  <c r="AF40" i="4"/>
  <c r="T40" i="4"/>
  <c r="N40" i="4"/>
  <c r="Z40" i="4"/>
  <c r="AL40" i="4"/>
  <c r="AF30" i="4"/>
  <c r="AL30" i="4"/>
  <c r="N30" i="4"/>
  <c r="AF20" i="4"/>
  <c r="T20" i="4"/>
  <c r="T30" i="4"/>
  <c r="Z30" i="4"/>
  <c r="AL20" i="4"/>
  <c r="Z20" i="4"/>
  <c r="N20" i="4"/>
  <c r="AF10" i="4"/>
  <c r="T10" i="4"/>
  <c r="AL10" i="4"/>
  <c r="Z10" i="4"/>
  <c r="N10" i="4"/>
  <c r="AH50" i="4"/>
  <c r="V50" i="4"/>
  <c r="J50" i="4"/>
  <c r="AB50" i="4"/>
  <c r="P50" i="4"/>
  <c r="AB40" i="4"/>
  <c r="P40" i="4"/>
  <c r="J40" i="4"/>
  <c r="V40" i="4"/>
  <c r="AH40" i="4"/>
  <c r="P30" i="4"/>
  <c r="V30" i="4"/>
  <c r="AB20" i="4"/>
  <c r="P20" i="4"/>
  <c r="AB30" i="4"/>
  <c r="AH30" i="4"/>
  <c r="J30" i="4"/>
  <c r="AH20" i="4"/>
  <c r="V20" i="4"/>
  <c r="J20" i="4"/>
  <c r="AB10" i="4"/>
  <c r="P10" i="4"/>
  <c r="AH10" i="4"/>
  <c r="V10" i="4"/>
  <c r="J10" i="4"/>
  <c r="AF48" i="4"/>
  <c r="T48" i="4"/>
  <c r="AL48" i="4"/>
  <c r="Z48" i="4"/>
  <c r="N48" i="4"/>
  <c r="AF38" i="4"/>
  <c r="T38" i="4"/>
  <c r="Z38" i="4"/>
  <c r="AL38" i="4"/>
  <c r="T28" i="4"/>
  <c r="N38" i="4"/>
  <c r="Z28" i="4"/>
  <c r="AF18" i="4"/>
  <c r="AF28" i="4"/>
  <c r="AL28" i="4"/>
  <c r="N28" i="4"/>
  <c r="AL18" i="4"/>
  <c r="Z18" i="4"/>
  <c r="N18" i="4"/>
  <c r="AF8" i="4"/>
  <c r="T8" i="4"/>
  <c r="T18" i="4"/>
  <c r="AL8" i="4"/>
  <c r="Z8" i="4"/>
  <c r="N8" i="4"/>
  <c r="AK55" i="4"/>
  <c r="Y55" i="4"/>
  <c r="M55" i="4"/>
  <c r="AE55" i="4"/>
  <c r="S55" i="4"/>
  <c r="AK45" i="4"/>
  <c r="AE45" i="4"/>
  <c r="Y45" i="4"/>
  <c r="S45" i="4"/>
  <c r="M45" i="4"/>
  <c r="AK35" i="4"/>
  <c r="AK25" i="4"/>
  <c r="Y25" i="4"/>
  <c r="M25" i="4"/>
  <c r="AE35" i="4"/>
  <c r="Y35" i="4"/>
  <c r="S35" i="4"/>
  <c r="M35" i="4"/>
  <c r="AE25" i="4"/>
  <c r="AE15" i="4"/>
  <c r="S15" i="4"/>
  <c r="AK15" i="4"/>
  <c r="Y15" i="4"/>
  <c r="M15" i="4"/>
  <c r="S25" i="4"/>
  <c r="AC55" i="4"/>
  <c r="Q55" i="4"/>
  <c r="AI55" i="4"/>
  <c r="W55" i="4"/>
  <c r="K55" i="4"/>
  <c r="W45" i="4"/>
  <c r="Q45" i="4"/>
  <c r="K45" i="4"/>
  <c r="AI45" i="4"/>
  <c r="AC45" i="4"/>
  <c r="K35" i="4"/>
  <c r="AC25" i="4"/>
  <c r="Q25" i="4"/>
  <c r="AI35" i="4"/>
  <c r="AC35" i="4"/>
  <c r="AI25" i="4"/>
  <c r="Q35" i="4"/>
  <c r="W25" i="4"/>
  <c r="AI15" i="4"/>
  <c r="W15" i="4"/>
  <c r="K15" i="4"/>
  <c r="K25" i="4"/>
  <c r="AC15" i="4"/>
  <c r="Q15" i="4"/>
  <c r="W35" i="4"/>
  <c r="AE50" i="4"/>
  <c r="S50" i="4"/>
  <c r="AK50" i="4"/>
  <c r="Y50" i="4"/>
  <c r="M50" i="4"/>
  <c r="AE40" i="4"/>
  <c r="S40" i="4"/>
  <c r="AK40" i="4"/>
  <c r="Y40" i="4"/>
  <c r="M40" i="4"/>
  <c r="AE30" i="4"/>
  <c r="S30" i="4"/>
  <c r="AK30" i="4"/>
  <c r="Y30" i="4"/>
  <c r="M30" i="4"/>
  <c r="AK20" i="4"/>
  <c r="Y20" i="4"/>
  <c r="M20" i="4"/>
  <c r="AE20" i="4"/>
  <c r="S20" i="4"/>
  <c r="AE10" i="4"/>
  <c r="S10" i="4"/>
  <c r="AK10" i="4"/>
  <c r="Y10" i="4"/>
  <c r="M10" i="4"/>
  <c r="M48" i="4"/>
  <c r="AE38" i="4"/>
  <c r="S38" i="4"/>
  <c r="AK48" i="4"/>
  <c r="AE48" i="4"/>
  <c r="AK38" i="4"/>
  <c r="Y38" i="4"/>
  <c r="M38" i="4"/>
  <c r="Y48" i="4"/>
  <c r="S48" i="4"/>
  <c r="AE28" i="4"/>
  <c r="S28" i="4"/>
  <c r="AK28" i="4"/>
  <c r="Y28" i="4"/>
  <c r="M28" i="4"/>
  <c r="AK18" i="4"/>
  <c r="Y18" i="4"/>
  <c r="M18" i="4"/>
  <c r="AE18" i="4"/>
  <c r="S18" i="4"/>
  <c r="AE8" i="4"/>
  <c r="S8" i="4"/>
  <c r="AK8" i="4"/>
  <c r="Y8" i="4"/>
  <c r="M8" i="4"/>
  <c r="AG53" i="4"/>
  <c r="U53" i="4"/>
  <c r="AM53" i="4"/>
  <c r="AA53" i="4"/>
  <c r="O53" i="4"/>
  <c r="AG43" i="4"/>
  <c r="U43" i="4"/>
  <c r="AM43" i="4"/>
  <c r="AA43" i="4"/>
  <c r="O43" i="4"/>
  <c r="AM33" i="4"/>
  <c r="AG33" i="4"/>
  <c r="AA33" i="4"/>
  <c r="U33" i="4"/>
  <c r="O33" i="4"/>
  <c r="AM23" i="4"/>
  <c r="AA23" i="4"/>
  <c r="O23" i="4"/>
  <c r="AG23" i="4"/>
  <c r="U23" i="4"/>
  <c r="AG13" i="4"/>
  <c r="U13" i="4"/>
  <c r="AM13" i="4"/>
  <c r="AA13" i="4"/>
  <c r="O13" i="4"/>
  <c r="AD54" i="4"/>
  <c r="R54" i="4"/>
  <c r="AJ54" i="4"/>
  <c r="X54" i="4"/>
  <c r="L54" i="4"/>
  <c r="AJ44" i="4"/>
  <c r="AD44" i="4"/>
  <c r="R44" i="4"/>
  <c r="X44" i="4"/>
  <c r="L44" i="4"/>
  <c r="AJ34" i="4"/>
  <c r="X34" i="4"/>
  <c r="L34" i="4"/>
  <c r="AD34" i="4"/>
  <c r="R34" i="4"/>
  <c r="AJ24" i="4"/>
  <c r="X24" i="4"/>
  <c r="L24" i="4"/>
  <c r="AD24" i="4"/>
  <c r="R24" i="4"/>
  <c r="AD14" i="4"/>
  <c r="X14" i="4"/>
  <c r="L14" i="4"/>
  <c r="R14" i="4"/>
  <c r="AJ14" i="4"/>
  <c r="AH54" i="4"/>
  <c r="V54" i="4"/>
  <c r="J54" i="4"/>
  <c r="AB54" i="4"/>
  <c r="P54" i="4"/>
  <c r="V44" i="4"/>
  <c r="J44" i="4"/>
  <c r="AH44" i="4"/>
  <c r="AB44" i="4"/>
  <c r="P44" i="4"/>
  <c r="AB34" i="4"/>
  <c r="P34" i="4"/>
  <c r="AH34" i="4"/>
  <c r="V34" i="4"/>
  <c r="AB24" i="4"/>
  <c r="P24" i="4"/>
  <c r="J34" i="4"/>
  <c r="AH24" i="4"/>
  <c r="V24" i="4"/>
  <c r="J24" i="4"/>
  <c r="P14" i="4"/>
  <c r="AH14" i="4"/>
  <c r="AB14" i="4"/>
  <c r="V14" i="4"/>
  <c r="J14" i="4"/>
  <c r="AF49" i="4"/>
  <c r="T49" i="4"/>
  <c r="AL49" i="4"/>
  <c r="Z49" i="4"/>
  <c r="N49" i="4"/>
  <c r="AL39" i="4"/>
  <c r="Z39" i="4"/>
  <c r="N39" i="4"/>
  <c r="T39" i="4"/>
  <c r="AL29" i="4"/>
  <c r="N29" i="4"/>
  <c r="T29" i="4"/>
  <c r="AL19" i="4"/>
  <c r="Z19" i="4"/>
  <c r="N19" i="4"/>
  <c r="AF39" i="4"/>
  <c r="Z29" i="4"/>
  <c r="AF29" i="4"/>
  <c r="AF19" i="4"/>
  <c r="T19" i="4"/>
  <c r="AL9" i="4"/>
  <c r="Z9" i="4"/>
  <c r="N9" i="4"/>
  <c r="AF9" i="4"/>
  <c r="T9" i="4"/>
  <c r="AG49" i="4"/>
  <c r="U49" i="4"/>
  <c r="AM49" i="4"/>
  <c r="AA49" i="4"/>
  <c r="O49" i="4"/>
  <c r="AG39" i="4"/>
  <c r="U39" i="4"/>
  <c r="AM39" i="4"/>
  <c r="AA39" i="4"/>
  <c r="O39" i="4"/>
  <c r="AG29" i="4"/>
  <c r="U29" i="4"/>
  <c r="AM29" i="4"/>
  <c r="AA29" i="4"/>
  <c r="O29" i="4"/>
  <c r="AM19" i="4"/>
  <c r="AA19" i="4"/>
  <c r="O19" i="4"/>
  <c r="AG19" i="4"/>
  <c r="U19" i="4"/>
  <c r="AG9" i="4"/>
  <c r="U9" i="4"/>
  <c r="AM9" i="4"/>
  <c r="AA9" i="4"/>
  <c r="O9" i="4"/>
  <c r="AJ49" i="4"/>
  <c r="X49" i="4"/>
  <c r="AD49" i="4"/>
  <c r="R49" i="4"/>
  <c r="L49" i="4"/>
  <c r="AD39" i="4"/>
  <c r="R39" i="4"/>
  <c r="L39" i="4"/>
  <c r="X39" i="4"/>
  <c r="AJ39" i="4"/>
  <c r="AD29" i="4"/>
  <c r="AJ29" i="4"/>
  <c r="L29" i="4"/>
  <c r="AD19" i="4"/>
  <c r="R19" i="4"/>
  <c r="R29" i="4"/>
  <c r="X29" i="4"/>
  <c r="AJ19" i="4"/>
  <c r="X19" i="4"/>
  <c r="L19" i="4"/>
  <c r="AD9" i="4"/>
  <c r="R9" i="4"/>
  <c r="AJ9" i="4"/>
  <c r="X9" i="4"/>
  <c r="L9" i="4"/>
  <c r="AB48" i="4"/>
  <c r="P48" i="4"/>
  <c r="AH48" i="4"/>
  <c r="V48" i="4"/>
  <c r="J48" i="4"/>
  <c r="AB38" i="4"/>
  <c r="P38" i="4"/>
  <c r="J38" i="4"/>
  <c r="V38" i="4"/>
  <c r="AH38" i="4"/>
  <c r="AB28" i="4"/>
  <c r="AH28" i="4"/>
  <c r="J28" i="4"/>
  <c r="AB18" i="4"/>
  <c r="P28" i="4"/>
  <c r="V28" i="4"/>
  <c r="AH18" i="4"/>
  <c r="V18" i="4"/>
  <c r="J18" i="4"/>
  <c r="AB8" i="4"/>
  <c r="P8" i="4"/>
  <c r="P18" i="4"/>
  <c r="AH8" i="4"/>
  <c r="V8" i="4"/>
  <c r="J8" i="4"/>
  <c r="AB49" i="4"/>
  <c r="P49" i="4"/>
  <c r="AH49" i="4"/>
  <c r="V49" i="4"/>
  <c r="J49" i="4"/>
  <c r="AH39" i="4"/>
  <c r="V39" i="4"/>
  <c r="J39" i="4"/>
  <c r="AB39" i="4"/>
  <c r="V29" i="4"/>
  <c r="AB29" i="4"/>
  <c r="AH19" i="4"/>
  <c r="V19" i="4"/>
  <c r="J19" i="4"/>
  <c r="AH29" i="4"/>
  <c r="J29" i="4"/>
  <c r="P39" i="4"/>
  <c r="P29" i="4"/>
  <c r="AB19" i="4"/>
  <c r="P19" i="4"/>
  <c r="AH9" i="4"/>
  <c r="V9" i="4"/>
  <c r="J9" i="4"/>
  <c r="AB9" i="4"/>
  <c r="P9" i="4"/>
  <c r="AB51" i="4"/>
  <c r="P51" i="4"/>
  <c r="AH51" i="4"/>
  <c r="V51" i="4"/>
  <c r="J51" i="4"/>
  <c r="AB41" i="4"/>
  <c r="AH41" i="4"/>
  <c r="V41" i="4"/>
  <c r="J41" i="4"/>
  <c r="P41" i="4"/>
  <c r="AH31" i="4"/>
  <c r="J31" i="4"/>
  <c r="P31" i="4"/>
  <c r="AH21" i="4"/>
  <c r="V21" i="4"/>
  <c r="J21" i="4"/>
  <c r="V31" i="4"/>
  <c r="AB31" i="4"/>
  <c r="AB21" i="4"/>
  <c r="P21" i="4"/>
  <c r="AH11" i="4"/>
  <c r="V11" i="4"/>
  <c r="J11" i="4"/>
  <c r="AB11" i="4"/>
  <c r="P11" i="4"/>
  <c r="AC49" i="4"/>
  <c r="Q49" i="4"/>
  <c r="AI49" i="4"/>
  <c r="W49" i="4"/>
  <c r="AC39" i="4"/>
  <c r="Q39" i="4"/>
  <c r="AI39" i="4"/>
  <c r="W39" i="4"/>
  <c r="K39" i="4"/>
  <c r="K49" i="4"/>
  <c r="AC29" i="4"/>
  <c r="Q29" i="4"/>
  <c r="AI29" i="4"/>
  <c r="W29" i="4"/>
  <c r="K29" i="4"/>
  <c r="AI19" i="4"/>
  <c r="W19" i="4"/>
  <c r="K19" i="4"/>
  <c r="AC19" i="4"/>
  <c r="Q19" i="4"/>
  <c r="AC9" i="4"/>
  <c r="Q9" i="4"/>
  <c r="AI9" i="4"/>
  <c r="W9" i="4"/>
  <c r="K9" i="4"/>
  <c r="AH47" i="4"/>
  <c r="AM54" i="4"/>
  <c r="AA54" i="4"/>
  <c r="O54" i="4"/>
  <c r="AG54" i="4"/>
  <c r="U54" i="4"/>
  <c r="AA44" i="4"/>
  <c r="O44" i="4"/>
  <c r="AM44" i="4"/>
  <c r="U44" i="4"/>
  <c r="AG44" i="4"/>
  <c r="AM24" i="4"/>
  <c r="AM34" i="4"/>
  <c r="AG34" i="4"/>
  <c r="AA34" i="4"/>
  <c r="AG24" i="4"/>
  <c r="U24" i="4"/>
  <c r="AG14" i="4"/>
  <c r="U34" i="4"/>
  <c r="O34" i="4"/>
  <c r="AA24" i="4"/>
  <c r="O24" i="4"/>
  <c r="AM14" i="4"/>
  <c r="O14" i="4"/>
  <c r="AA14" i="4"/>
  <c r="U14" i="4"/>
  <c r="AE54" i="4"/>
  <c r="S54" i="4"/>
  <c r="AK54" i="4"/>
  <c r="Y54" i="4"/>
  <c r="M54" i="4"/>
  <c r="AK44" i="4"/>
  <c r="AE44" i="4"/>
  <c r="S44" i="4"/>
  <c r="Y44" i="4"/>
  <c r="M44" i="4"/>
  <c r="Y34" i="4"/>
  <c r="S34" i="4"/>
  <c r="M34" i="4"/>
  <c r="AK24" i="4"/>
  <c r="Y24" i="4"/>
  <c r="M24" i="4"/>
  <c r="AK14" i="4"/>
  <c r="Y14" i="4"/>
  <c r="AK34" i="4"/>
  <c r="AE24" i="4"/>
  <c r="S24" i="4"/>
  <c r="AE34" i="4"/>
  <c r="S14" i="4"/>
  <c r="AE14" i="4"/>
  <c r="M14" i="4"/>
  <c r="AL54" i="4"/>
  <c r="Z54" i="4"/>
  <c r="N54" i="4"/>
  <c r="AF54" i="4"/>
  <c r="T54" i="4"/>
  <c r="AF44" i="4"/>
  <c r="Z44" i="4"/>
  <c r="N44" i="4"/>
  <c r="AL44" i="4"/>
  <c r="T44" i="4"/>
  <c r="AF34" i="4"/>
  <c r="T34" i="4"/>
  <c r="N34" i="4"/>
  <c r="AL34" i="4"/>
  <c r="Z34" i="4"/>
  <c r="AF24" i="4"/>
  <c r="T24" i="4"/>
  <c r="AL24" i="4"/>
  <c r="Z24" i="4"/>
  <c r="N24" i="4"/>
  <c r="T14" i="4"/>
  <c r="AL14" i="4"/>
  <c r="AF14" i="4"/>
  <c r="N14" i="4"/>
  <c r="Z14" i="4"/>
  <c r="AJ53" i="4"/>
  <c r="X53" i="4"/>
  <c r="L53" i="4"/>
  <c r="AD53" i="4"/>
  <c r="R53" i="4"/>
  <c r="AJ43" i="4"/>
  <c r="X43" i="4"/>
  <c r="L43" i="4"/>
  <c r="AD43" i="4"/>
  <c r="R43" i="4"/>
  <c r="AD33" i="4"/>
  <c r="R33" i="4"/>
  <c r="L33" i="4"/>
  <c r="AJ33" i="4"/>
  <c r="AD23" i="4"/>
  <c r="R23" i="4"/>
  <c r="X33" i="4"/>
  <c r="AJ23" i="4"/>
  <c r="X23" i="4"/>
  <c r="L23" i="4"/>
  <c r="AD13" i="4"/>
  <c r="R13" i="4"/>
  <c r="AJ13" i="4"/>
  <c r="X13" i="4"/>
  <c r="L13" i="4"/>
  <c r="AF51" i="4"/>
  <c r="T51" i="4"/>
  <c r="AL51" i="4"/>
  <c r="Z51" i="4"/>
  <c r="N51" i="4"/>
  <c r="AF41" i="4"/>
  <c r="T41" i="4"/>
  <c r="AL41" i="4"/>
  <c r="Z41" i="4"/>
  <c r="N41" i="4"/>
  <c r="Z31" i="4"/>
  <c r="AF31" i="4"/>
  <c r="AL21" i="4"/>
  <c r="Z21" i="4"/>
  <c r="N21" i="4"/>
  <c r="AL31" i="4"/>
  <c r="N31" i="4"/>
  <c r="T31" i="4"/>
  <c r="AF21" i="4"/>
  <c r="T21" i="4"/>
  <c r="AL11" i="4"/>
  <c r="Z11" i="4"/>
  <c r="N11" i="4"/>
  <c r="AF11" i="4"/>
  <c r="T11" i="4"/>
  <c r="AC51" i="4"/>
  <c r="Q51" i="4"/>
  <c r="AI51" i="4"/>
  <c r="W51" i="4"/>
  <c r="K51" i="4"/>
  <c r="AC41" i="4"/>
  <c r="Q41" i="4"/>
  <c r="AI41" i="4"/>
  <c r="W41" i="4"/>
  <c r="K41" i="4"/>
  <c r="AC31" i="4"/>
  <c r="Q31" i="4"/>
  <c r="AI31" i="4"/>
  <c r="W31" i="4"/>
  <c r="K31" i="4"/>
  <c r="AI21" i="4"/>
  <c r="W21" i="4"/>
  <c r="K21" i="4"/>
  <c r="AC21" i="4"/>
  <c r="Q21" i="4"/>
  <c r="AC11" i="4"/>
  <c r="Q11" i="4"/>
  <c r="AI11" i="4"/>
  <c r="W11" i="4"/>
  <c r="K11" i="4"/>
  <c r="Y11" i="2"/>
  <c r="Z11" i="2"/>
  <c r="X12" i="2"/>
  <c r="AJ51" i="4"/>
  <c r="X51" i="4"/>
  <c r="L51" i="4"/>
  <c r="AD51" i="4"/>
  <c r="R51" i="4"/>
  <c r="AJ41" i="4"/>
  <c r="X41" i="4"/>
  <c r="AD41" i="4"/>
  <c r="R41" i="4"/>
  <c r="L41" i="4"/>
  <c r="R31" i="4"/>
  <c r="X31" i="4"/>
  <c r="AD21" i="4"/>
  <c r="R21" i="4"/>
  <c r="AD31" i="4"/>
  <c r="AJ31" i="4"/>
  <c r="L31" i="4"/>
  <c r="AJ21" i="4"/>
  <c r="X21" i="4"/>
  <c r="L21" i="4"/>
  <c r="AD11" i="4"/>
  <c r="R11" i="4"/>
  <c r="AJ11" i="4"/>
  <c r="X11" i="4"/>
  <c r="L11" i="4"/>
  <c r="AK49" i="4"/>
  <c r="Y49" i="4"/>
  <c r="AE49" i="4"/>
  <c r="S49" i="4"/>
  <c r="AK39" i="4"/>
  <c r="Y39" i="4"/>
  <c r="M39" i="4"/>
  <c r="M49" i="4"/>
  <c r="AE39" i="4"/>
  <c r="S39" i="4"/>
  <c r="AK29" i="4"/>
  <c r="Y29" i="4"/>
  <c r="M29" i="4"/>
  <c r="AE29" i="4"/>
  <c r="S29" i="4"/>
  <c r="AE19" i="4"/>
  <c r="S19" i="4"/>
  <c r="AK19" i="4"/>
  <c r="Y19" i="4"/>
  <c r="M19" i="4"/>
  <c r="AK9" i="4"/>
  <c r="Y9" i="4"/>
  <c r="M9" i="4"/>
  <c r="AE9" i="4"/>
  <c r="S9" i="4"/>
  <c r="AK51" i="4"/>
  <c r="Y51" i="4"/>
  <c r="M51" i="4"/>
  <c r="AE51" i="4"/>
  <c r="S51" i="4"/>
  <c r="AK41" i="4"/>
  <c r="Y41" i="4"/>
  <c r="M41" i="4"/>
  <c r="AE41" i="4"/>
  <c r="S41" i="4"/>
  <c r="AK31" i="4"/>
  <c r="Y31" i="4"/>
  <c r="M31" i="4"/>
  <c r="AE31" i="4"/>
  <c r="S31" i="4"/>
  <c r="AE21" i="4"/>
  <c r="S21" i="4"/>
  <c r="AK21" i="4"/>
  <c r="Y21" i="4"/>
  <c r="M21" i="4"/>
  <c r="AK11" i="4"/>
  <c r="Y11" i="4"/>
  <c r="M11" i="4"/>
  <c r="AE11" i="4"/>
  <c r="S11" i="4"/>
  <c r="AG51" i="4"/>
  <c r="U51" i="4"/>
  <c r="AM51" i="4"/>
  <c r="AA51" i="4"/>
  <c r="O51" i="4"/>
  <c r="AG41" i="4"/>
  <c r="U41" i="4"/>
  <c r="AM41" i="4"/>
  <c r="AA41" i="4"/>
  <c r="O41" i="4"/>
  <c r="AG31" i="4"/>
  <c r="U31" i="4"/>
  <c r="AM31" i="4"/>
  <c r="AA31" i="4"/>
  <c r="O31" i="4"/>
  <c r="AM21" i="4"/>
  <c r="AA21" i="4"/>
  <c r="O21" i="4"/>
  <c r="AG21" i="4"/>
  <c r="U21" i="4"/>
  <c r="AG11" i="4"/>
  <c r="U11" i="4"/>
  <c r="AM11" i="4"/>
  <c r="AA11" i="4"/>
  <c r="O11" i="4"/>
  <c r="AI54" i="4"/>
  <c r="W54" i="4"/>
  <c r="K54" i="4"/>
  <c r="AC54" i="4"/>
  <c r="Q54" i="4"/>
  <c r="W44" i="4"/>
  <c r="K44" i="4"/>
  <c r="AI44" i="4"/>
  <c r="AC44" i="4"/>
  <c r="Q44" i="4"/>
  <c r="AI34" i="4"/>
  <c r="AC34" i="4"/>
  <c r="W34" i="4"/>
  <c r="Q34" i="4"/>
  <c r="K34" i="4"/>
  <c r="AC24" i="4"/>
  <c r="Q24" i="4"/>
  <c r="AC14" i="4"/>
  <c r="AI24" i="4"/>
  <c r="W24" i="4"/>
  <c r="K24" i="4"/>
  <c r="AI14" i="4"/>
  <c r="W14" i="4"/>
  <c r="K14" i="4"/>
  <c r="Q14" i="4"/>
  <c r="P7" i="4"/>
  <c r="V7" i="4"/>
  <c r="AB17" i="4"/>
  <c r="P27" i="4"/>
  <c r="J37" i="4"/>
  <c r="P47" i="4"/>
  <c r="Y12" i="2"/>
  <c r="Z12" i="2"/>
  <c r="AB7" i="4"/>
  <c r="AH7" i="4"/>
  <c r="AB27" i="4"/>
  <c r="J27" i="4"/>
  <c r="V37" i="4"/>
  <c r="J47" i="4"/>
  <c r="AH17" i="4"/>
  <c r="V17" i="4"/>
  <c r="V27" i="4"/>
  <c r="AH27" i="4"/>
  <c r="AH37" i="4"/>
  <c r="V47" i="4"/>
  <c r="AC48" i="4"/>
  <c r="W48" i="4"/>
  <c r="AI38" i="4"/>
  <c r="W38" i="4"/>
  <c r="K38" i="4"/>
  <c r="Q48" i="4"/>
  <c r="K48" i="4"/>
  <c r="AC38" i="4"/>
  <c r="Q38" i="4"/>
  <c r="AI48" i="4"/>
  <c r="AI28" i="4"/>
  <c r="W28" i="4"/>
  <c r="K28" i="4"/>
  <c r="AC28" i="4"/>
  <c r="Q28" i="4"/>
  <c r="AC18" i="4"/>
  <c r="Q18" i="4"/>
  <c r="AI18" i="4"/>
  <c r="W18" i="4"/>
  <c r="K18" i="4"/>
  <c r="AI8" i="4"/>
  <c r="W8" i="4"/>
  <c r="K8" i="4"/>
  <c r="AC8" i="4"/>
  <c r="Q8" i="4"/>
  <c r="J17" i="4"/>
  <c r="J7" i="4"/>
  <c r="P17" i="4"/>
  <c r="AB37" i="4"/>
  <c r="P37" i="4"/>
  <c r="AB47" i="4"/>
  <c r="X13" i="2"/>
  <c r="K47" i="4"/>
  <c r="AC37" i="4"/>
  <c r="Q37" i="4"/>
  <c r="AI47" i="4"/>
  <c r="AC47" i="4"/>
  <c r="AI37" i="4"/>
  <c r="W37" i="4"/>
  <c r="K37" i="4"/>
  <c r="W47" i="4"/>
  <c r="Q47" i="4"/>
  <c r="AC27" i="4"/>
  <c r="Q27" i="4"/>
  <c r="AI27" i="4"/>
  <c r="W27" i="4"/>
  <c r="K27" i="4"/>
  <c r="AI17" i="4"/>
  <c r="W17" i="4"/>
  <c r="K17" i="4"/>
  <c r="AC17" i="4"/>
  <c r="Q17" i="4"/>
  <c r="AC7" i="4"/>
  <c r="Q7" i="4"/>
  <c r="AI7" i="4"/>
  <c r="W7" i="4"/>
  <c r="K7" i="4"/>
  <c r="AJ48" i="4"/>
  <c r="X48" i="4"/>
  <c r="L48" i="4"/>
  <c r="R48" i="4"/>
  <c r="AD48" i="4"/>
  <c r="AJ38" i="4"/>
  <c r="X38" i="4"/>
  <c r="L38" i="4"/>
  <c r="R38" i="4"/>
  <c r="AD38" i="4"/>
  <c r="AJ28" i="4"/>
  <c r="L28" i="4"/>
  <c r="R28" i="4"/>
  <c r="AJ18" i="4"/>
  <c r="X28" i="4"/>
  <c r="AD28" i="4"/>
  <c r="AD18" i="4"/>
  <c r="R18" i="4"/>
  <c r="X18" i="4"/>
  <c r="AJ8" i="4"/>
  <c r="X8" i="4"/>
  <c r="L8" i="4"/>
  <c r="AD8" i="4"/>
  <c r="R8" i="4"/>
  <c r="L18" i="4"/>
  <c r="AD47" i="4"/>
  <c r="R47" i="4"/>
  <c r="AJ47" i="4"/>
  <c r="X47" i="4"/>
  <c r="L47" i="4"/>
  <c r="AD37" i="4"/>
  <c r="R37" i="4"/>
  <c r="X37" i="4"/>
  <c r="AJ37" i="4"/>
  <c r="R27" i="4"/>
  <c r="X27" i="4"/>
  <c r="AD27" i="4"/>
  <c r="L37" i="4"/>
  <c r="AJ27" i="4"/>
  <c r="L27" i="4"/>
  <c r="AJ17" i="4"/>
  <c r="X17" i="4"/>
  <c r="L17" i="4"/>
  <c r="AD7" i="4"/>
  <c r="R7" i="4"/>
  <c r="R17" i="4"/>
  <c r="AD17" i="4"/>
  <c r="AJ7" i="4"/>
  <c r="X7" i="4"/>
  <c r="L7" i="4"/>
  <c r="Y13" i="2"/>
  <c r="Z13" i="2"/>
  <c r="X14" i="2"/>
  <c r="Y14" i="2"/>
  <c r="AK47" i="4"/>
  <c r="AK37" i="4"/>
  <c r="Y37" i="4"/>
  <c r="M37" i="4"/>
  <c r="AE47" i="4"/>
  <c r="Y47" i="4"/>
  <c r="S47" i="4"/>
  <c r="M47" i="4"/>
  <c r="AE37" i="4"/>
  <c r="S37" i="4"/>
  <c r="AK27" i="4"/>
  <c r="Y27" i="4"/>
  <c r="M27" i="4"/>
  <c r="AE27" i="4"/>
  <c r="S27" i="4"/>
  <c r="AE17" i="4"/>
  <c r="S17" i="4"/>
  <c r="AK17" i="4"/>
  <c r="Y17" i="4"/>
  <c r="M17" i="4"/>
  <c r="AK7" i="4"/>
  <c r="Y7" i="4"/>
  <c r="M7" i="4"/>
  <c r="AE7" i="4"/>
  <c r="S7" i="4"/>
  <c r="Z14" i="2"/>
  <c r="AL47" i="4"/>
  <c r="Z47" i="4"/>
  <c r="N47" i="4"/>
  <c r="AF47" i="4"/>
  <c r="T47" i="4"/>
  <c r="AL37" i="4"/>
  <c r="Z37" i="4"/>
  <c r="N37" i="4"/>
  <c r="T37" i="4"/>
  <c r="AF37" i="4"/>
  <c r="Z27" i="4"/>
  <c r="AF27" i="4"/>
  <c r="AL27" i="4"/>
  <c r="N27" i="4"/>
  <c r="T27" i="4"/>
  <c r="AF17" i="4"/>
  <c r="T17" i="4"/>
  <c r="AL17" i="4"/>
  <c r="AL7" i="4"/>
  <c r="Z7" i="4"/>
  <c r="N7" i="4"/>
  <c r="N17" i="4"/>
  <c r="AF7" i="4"/>
  <c r="T7" i="4"/>
  <c r="Z17" i="4"/>
  <c r="AA47" i="4"/>
  <c r="U47" i="4"/>
  <c r="AG37" i="4"/>
  <c r="U37" i="4"/>
  <c r="O47" i="4"/>
  <c r="AM37" i="4"/>
  <c r="AA37" i="4"/>
  <c r="O37" i="4"/>
  <c r="AM47" i="4"/>
  <c r="AG47" i="4"/>
  <c r="AG27" i="4"/>
  <c r="U27" i="4"/>
  <c r="AM27" i="4"/>
  <c r="AA27" i="4"/>
  <c r="O27" i="4"/>
  <c r="AM17" i="4"/>
  <c r="AA17" i="4"/>
  <c r="O17" i="4"/>
  <c r="AG17" i="4"/>
  <c r="U17" i="4"/>
  <c r="AG7" i="4"/>
  <c r="U7" i="4"/>
  <c r="AM7" i="4"/>
  <c r="AA7" i="4"/>
  <c r="O7" i="4"/>
  <c r="B221" i="6"/>
  <c r="H210" i="6"/>
  <c r="K10" i="2" l="1"/>
  <c r="L10" i="2" s="1"/>
  <c r="AH38" i="3" l="1"/>
  <c r="AB14" i="3"/>
  <c r="P14" i="3"/>
  <c r="P6" i="3"/>
  <c r="AB22" i="3"/>
  <c r="J30" i="3"/>
  <c r="P38" i="3"/>
  <c r="V14" i="3"/>
  <c r="AB30" i="3"/>
  <c r="AH22" i="3"/>
  <c r="AH30" i="3"/>
  <c r="V30" i="3"/>
  <c r="AH6" i="3"/>
  <c r="V6" i="3"/>
  <c r="J6" i="3"/>
  <c r="AB38" i="3"/>
  <c r="V22" i="3"/>
  <c r="V38" i="3"/>
  <c r="J22" i="3"/>
  <c r="P30" i="3"/>
  <c r="J38" i="3"/>
  <c r="J14" i="3"/>
  <c r="P22" i="3"/>
  <c r="N10" i="2"/>
  <c r="AB6" i="3"/>
  <c r="M10" i="2"/>
  <c r="AB10" i="2" s="1"/>
  <c r="AH14" i="3"/>
  <c r="AB12" i="2" l="1"/>
  <c r="AA10" i="2"/>
  <c r="AB11" i="2"/>
  <c r="AA11" i="2" s="1"/>
  <c r="V46" i="4" l="1"/>
  <c r="V26" i="4"/>
  <c r="AB16" i="4"/>
  <c r="P36" i="4"/>
  <c r="J26" i="4"/>
  <c r="V6" i="4"/>
  <c r="AH16" i="4"/>
  <c r="V16" i="4"/>
  <c r="P46" i="4"/>
  <c r="AB6" i="4"/>
  <c r="P6" i="4"/>
  <c r="J46" i="4"/>
  <c r="AB26" i="4"/>
  <c r="J16" i="4"/>
  <c r="AH36" i="4"/>
  <c r="AB46" i="4"/>
  <c r="P16" i="4"/>
  <c r="AH46" i="4"/>
  <c r="AB36" i="4"/>
  <c r="AH26" i="4"/>
  <c r="AH6" i="4"/>
  <c r="J6" i="4"/>
  <c r="V36" i="4"/>
  <c r="J36" i="4"/>
  <c r="AC10" i="2"/>
  <c r="P26" i="4"/>
  <c r="W36" i="4"/>
  <c r="AC16" i="4"/>
  <c r="AC6" i="4"/>
  <c r="Q16" i="4"/>
  <c r="K26" i="4"/>
  <c r="W16" i="4"/>
  <c r="W46" i="4"/>
  <c r="K16" i="4"/>
  <c r="AI6" i="4"/>
  <c r="K46" i="4"/>
  <c r="AC36" i="4"/>
  <c r="AI46" i="4"/>
  <c r="AI26" i="4"/>
  <c r="Q6" i="4"/>
  <c r="Q36" i="4"/>
  <c r="K36" i="4"/>
  <c r="W6" i="4"/>
  <c r="Q26" i="4"/>
  <c r="AI36" i="4"/>
  <c r="W26" i="4"/>
  <c r="AI16" i="4"/>
  <c r="AC11" i="2"/>
  <c r="AC46" i="4"/>
  <c r="Q46" i="4"/>
  <c r="AC26" i="4"/>
  <c r="K6" i="4"/>
  <c r="AA12" i="2"/>
  <c r="AB13" i="2"/>
  <c r="AA13" i="2" l="1"/>
  <c r="AB14" i="2"/>
  <c r="AA14" i="2" s="1"/>
  <c r="R46" i="4"/>
  <c r="AJ26" i="4"/>
  <c r="L16" i="4"/>
  <c r="L26" i="4"/>
  <c r="R16" i="4"/>
  <c r="L36" i="4"/>
  <c r="R36" i="4"/>
  <c r="X16" i="4"/>
  <c r="X46" i="4"/>
  <c r="AC12" i="2"/>
  <c r="L46" i="4"/>
  <c r="AD26" i="4"/>
  <c r="AJ36" i="4"/>
  <c r="R6" i="4"/>
  <c r="AJ46" i="4"/>
  <c r="AJ16" i="4"/>
  <c r="AJ6" i="4"/>
  <c r="X6" i="4"/>
  <c r="L6" i="4"/>
  <c r="X36" i="4"/>
  <c r="R26" i="4"/>
  <c r="AD6" i="4"/>
  <c r="AD16" i="4"/>
  <c r="AD36" i="4"/>
  <c r="X26" i="4"/>
  <c r="AD46" i="4"/>
  <c r="AF46" i="4" l="1"/>
  <c r="Z36" i="4"/>
  <c r="Z16" i="4"/>
  <c r="N6" i="4"/>
  <c r="AF26" i="4"/>
  <c r="N16" i="4"/>
  <c r="T6" i="4"/>
  <c r="T26" i="4"/>
  <c r="N36" i="4"/>
  <c r="AL6" i="4"/>
  <c r="AL16" i="4"/>
  <c r="T46" i="4"/>
  <c r="AC14" i="2"/>
  <c r="N26" i="4"/>
  <c r="Z46" i="4"/>
  <c r="AF16" i="4"/>
  <c r="AL36" i="4"/>
  <c r="N46" i="4"/>
  <c r="AL26" i="4"/>
  <c r="AF6" i="4"/>
  <c r="AL46" i="4"/>
  <c r="AF36" i="4"/>
  <c r="T16" i="4"/>
  <c r="T36" i="4"/>
  <c r="Z26" i="4"/>
  <c r="Z6" i="4"/>
  <c r="M46" i="4"/>
  <c r="AK26" i="4"/>
  <c r="AE16" i="4"/>
  <c r="AK36" i="4"/>
  <c r="S16" i="4"/>
  <c r="AE46" i="4"/>
  <c r="S6" i="4"/>
  <c r="Y16" i="4"/>
  <c r="M16" i="4"/>
  <c r="Y46" i="4"/>
  <c r="M6" i="4"/>
  <c r="S36" i="4"/>
  <c r="Y26" i="4"/>
  <c r="M36" i="4"/>
  <c r="AK6" i="4"/>
  <c r="Y6" i="4"/>
  <c r="Y36" i="4"/>
  <c r="AE36" i="4"/>
  <c r="AK46" i="4"/>
  <c r="M26" i="4"/>
  <c r="AE6" i="4"/>
  <c r="AK16" i="4"/>
  <c r="AE26" i="4"/>
  <c r="S26" i="4"/>
  <c r="S46" i="4"/>
  <c r="AC13" i="2"/>
</calcChain>
</file>

<file path=xl/comments1.xml><?xml version="1.0" encoding="utf-8"?>
<comments xmlns="http://schemas.openxmlformats.org/spreadsheetml/2006/main">
  <authors>
    <author/>
  </authors>
  <commentList>
    <comment ref="E8" authorId="0" shapeId="0">
      <text>
        <r>
          <rPr>
            <sz val="11"/>
            <color rgb="FF000000"/>
            <rFont val="Calibri"/>
            <scheme val="minor"/>
          </rPr>
          <t>======
ID#AAAAje4Clm4
Calidad    (2022-11-17 15:14:16)
Inicia con Posibilidad de
¿Qué? Impacto
¿Cómo? Causa Inmediata
¿Por qué? Causa Raiz</t>
        </r>
      </text>
    </comment>
    <comment ref="G8" authorId="0" shapeId="0">
      <text>
        <r>
          <rPr>
            <sz val="11"/>
            <color rgb="FF000000"/>
            <rFont val="Calibri"/>
            <scheme val="minor"/>
          </rPr>
          <t>======
ID#AAAAje4CloA
Calidad    (2022-11-17 15:14:16)
Exposición al riesgo del proceso o actividad que se este analizando</t>
        </r>
      </text>
    </comment>
    <comment ref="P8" authorId="0" shapeId="0">
      <text>
        <r>
          <rPr>
            <sz val="11"/>
            <color rgb="FF000000"/>
            <rFont val="Calibri"/>
            <scheme val="minor"/>
          </rPr>
          <t>======
ID#AAAAje4CloE
Calidad    (2022-11-17 15:14:16)
Responsable 
Acción
Complemento</t>
        </r>
      </text>
    </comment>
  </commentList>
  <extLst>
    <ext xmlns:r="http://schemas.openxmlformats.org/officeDocument/2006/relationships" uri="GoogleSheetsCustomDataVersion1">
      <go:sheetsCustomData xmlns:go="http://customooxmlschemas.google.com/" r:id="rId1" roundtripDataSignature="AMtx7mgJQEiSCJKwDiC8FXxD9JxQdpnH3g=="/>
    </ext>
  </extLst>
</comments>
</file>

<file path=xl/sharedStrings.xml><?xml version="1.0" encoding="utf-8"?>
<sst xmlns="http://schemas.openxmlformats.org/spreadsheetml/2006/main" count="349" uniqueCount="226">
  <si>
    <t>Matriz Mapa de Riesgos</t>
  </si>
  <si>
    <r>
      <rPr>
        <sz val="10"/>
        <color theme="1"/>
        <rFont val="Times New Roman"/>
        <family val="1"/>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Times New Roman"/>
        <family val="1"/>
      </rPr>
      <t>Guía para la Administración del Riesgo y el diseño de controles V5</t>
    </r>
    <r>
      <rPr>
        <sz val="10"/>
        <color theme="1"/>
        <rFont val="Times New Roman"/>
        <family val="1"/>
      </rPr>
      <t>. El formato cuenta con celdas parametrizadas y permite contar con los respectivos mapas de calor para riesgo inherente y riesgo residual.</t>
    </r>
  </si>
  <si>
    <t>Orientaciones Generales</t>
  </si>
  <si>
    <r>
      <rPr>
        <sz val="11"/>
        <color theme="1"/>
        <rFont val="Times New Roman"/>
        <family val="1"/>
      </rPr>
      <t xml:space="preserve">Antes de iniciar con el diligenciamiento de la información en la matriz, se requiere haber avanzado en el análisis del </t>
    </r>
    <r>
      <rPr>
        <b/>
        <sz val="11"/>
        <color theme="1"/>
        <rFont val="Times New Roman"/>
        <family val="1"/>
      </rPr>
      <t>proceso, su objetivo, alcance, actividades clave</t>
    </r>
    <r>
      <rPr>
        <sz val="11"/>
        <color theme="1"/>
        <rFont val="Times New Roman"/>
        <family val="1"/>
      </rPr>
      <t xml:space="preserve">, considere los lineamientos establecidos en el </t>
    </r>
    <r>
      <rPr>
        <b/>
        <sz val="11"/>
        <color rgb="FFE36C09"/>
        <rFont val="Times New Roman"/>
        <family val="1"/>
      </rPr>
      <t>Paso 2: identificación del riesgo</t>
    </r>
    <r>
      <rPr>
        <sz val="11"/>
        <color theme="1"/>
        <rFont val="Times New Roman"/>
        <family val="1"/>
      </rPr>
      <t xml:space="preserve">, donde se explica ampliamente las bases para adelanter este análisis.
Así mismo, considere en el </t>
    </r>
    <r>
      <rPr>
        <b/>
        <sz val="11"/>
        <color rgb="FFE36C09"/>
        <rFont val="Times New Roman"/>
        <family val="1"/>
      </rPr>
      <t>Paso 3: valoración del riesgo</t>
    </r>
    <r>
      <rPr>
        <sz val="11"/>
        <color theme="1"/>
        <rFont val="Times New Roman"/>
        <family val="1"/>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Times New Roman"/>
        <family val="1"/>
      </rPr>
      <t>NOTA:</t>
    </r>
    <r>
      <rPr>
        <sz val="11"/>
        <color theme="1"/>
        <rFont val="Times New Roman"/>
        <family val="1"/>
      </rPr>
      <t xml:space="preserve"> Si lo considera pertinente, es posible agregar hojas de trabajo adicionales al presente formato que permitan incluir la traza de estos análisis.</t>
    </r>
  </si>
  <si>
    <r>
      <rPr>
        <sz val="10"/>
        <color theme="1"/>
        <rFont val="Times New Roman"/>
        <family val="1"/>
      </rPr>
      <t xml:space="preserve">El archivo contiene las siguientes hojas:
-   </t>
    </r>
    <r>
      <rPr>
        <b/>
        <sz val="11"/>
        <color theme="1"/>
        <rFont val="Times New Roman"/>
        <family val="1"/>
      </rPr>
      <t>Hoja 1 Instructivo</t>
    </r>
    <r>
      <rPr>
        <sz val="10"/>
        <color theme="1"/>
        <rFont val="Times New Roman"/>
        <family val="1"/>
      </rPr>
      <t xml:space="preserve">
 -  </t>
    </r>
    <r>
      <rPr>
        <b/>
        <sz val="11"/>
        <color theme="1"/>
        <rFont val="Times New Roman"/>
        <family val="1"/>
      </rPr>
      <t xml:space="preserve">Hoja 2 Mapa Final: </t>
    </r>
    <r>
      <rPr>
        <sz val="10"/>
        <color theme="1"/>
        <rFont val="Times New Roman"/>
        <family val="1"/>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</si>
  <si>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</si>
  <si>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</si>
  <si>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</si>
  <si>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</si>
  <si>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</si>
  <si>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</si>
  <si>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</si>
  <si>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</si>
  <si>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</si>
  <si>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</si>
  <si>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</si>
  <si>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</si>
  <si>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</si>
  <si>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</si>
  <si>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</si>
  <si>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</si>
  <si>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</si>
  <si>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Times New Roman"/>
        <family val="1"/>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Times New Roman"/>
        <family val="1"/>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</si>
  <si>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</si>
  <si>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</si>
  <si>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</si>
  <si>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</si>
  <si>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</si>
  <si>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</si>
  <si>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</si>
  <si>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</si>
  <si>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</si>
  <si>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Times New Roman"/>
        <family val="1"/>
      </rPr>
      <t xml:space="preserve">Recuerde que el control se define como la medida que permite reducir o mitigar un riesgo. Defina el control (es) que atacan la causa raíz del riesgo, considere la estructura explicada en la guía: </t>
    </r>
    <r>
      <rPr>
        <b/>
        <sz val="9"/>
        <color rgb="FFE36C09"/>
        <rFont val="Times New Roman"/>
        <family val="1"/>
      </rPr>
      <t>Responsable de ejecutar el control + Acción + Complemento</t>
    </r>
  </si>
  <si>
    <t>Afectación</t>
  </si>
  <si>
    <t>Esta casilla no se diligencia, depende de la selección en la columna R.</t>
  </si>
  <si>
    <r>
      <rPr>
        <b/>
        <sz val="9"/>
        <color theme="1"/>
        <rFont val="Times New Roman"/>
        <family val="1"/>
      </rPr>
      <t xml:space="preserve">ATRIBUTOS EFICIENCIA
</t>
    </r>
    <r>
      <rPr>
        <sz val="9"/>
        <color theme="1"/>
        <rFont val="Times New Roman"/>
        <family val="1"/>
      </rPr>
      <t>Tipo</t>
    </r>
  </si>
  <si>
    <t>Utilice la lista de despligue que se encuentra parametrizada, le aparecerán las opciones: i)Preventivo, ii)Detectivo, iii)Correctivo.</t>
  </si>
  <si>
    <r>
      <rPr>
        <b/>
        <sz val="9"/>
        <color theme="1"/>
        <rFont val="Times New Roman"/>
        <family val="1"/>
      </rPr>
      <t xml:space="preserve">ATRIBUTOS EFICIENCIA
</t>
    </r>
    <r>
      <rPr>
        <sz val="9"/>
        <color theme="1"/>
        <rFont val="Times New Roman"/>
        <family val="1"/>
      </rPr>
      <t>Implementación</t>
    </r>
  </si>
  <si>
    <t>Utilice la lista de despligue que se encuentra parametrizada, le aparecerán las opciones: i)Automático, ii)Manual.</t>
  </si>
  <si>
    <r>
      <rPr>
        <b/>
        <sz val="9"/>
        <color theme="1"/>
        <rFont val="Times New Roman"/>
        <family val="1"/>
      </rPr>
      <t xml:space="preserve">ATRIBUTOS EFICIENCIA
</t>
    </r>
    <r>
      <rPr>
        <sz val="9"/>
        <color theme="1"/>
        <rFont val="Times New Roman"/>
        <family val="1"/>
      </rPr>
      <t>Implementación</t>
    </r>
  </si>
  <si>
    <r>
      <rPr>
        <b/>
        <sz val="9"/>
        <color theme="1"/>
        <rFont val="Times New Roman"/>
        <family val="1"/>
      </rPr>
      <t xml:space="preserve">ATRIBUTOS EFICIENCIA
</t>
    </r>
    <r>
      <rPr>
        <sz val="9"/>
        <color theme="1"/>
        <rFont val="Times New Roman"/>
        <family val="1"/>
      </rPr>
      <t>Calificación</t>
    </r>
  </si>
  <si>
    <t xml:space="preserve">La matriz automáticamente hará el cálculo para el control analizado (Columna T) </t>
  </si>
  <si>
    <r>
      <rPr>
        <b/>
        <sz val="9"/>
        <color theme="1"/>
        <rFont val="Times New Roman"/>
        <family val="1"/>
      </rPr>
      <t xml:space="preserve">ATRIBUTOS INFORMATIVOS
</t>
    </r>
    <r>
      <rPr>
        <sz val="9"/>
        <color theme="1"/>
        <rFont val="Times New Roman"/>
        <family val="1"/>
      </rPr>
      <t>Documentación</t>
    </r>
  </si>
  <si>
    <t>Utilice la lista de despligue que se encuentra parametrizada, le aparecerán las opciones: i)Documentado, ii)Sin documentar.</t>
  </si>
  <si>
    <r>
      <rPr>
        <b/>
        <sz val="9"/>
        <color theme="1"/>
        <rFont val="Times New Roman"/>
        <family val="1"/>
      </rPr>
      <t xml:space="preserve">ATRIBUTOS INFORMATIVOS
</t>
    </r>
    <r>
      <rPr>
        <sz val="9"/>
        <color theme="1"/>
        <rFont val="Times New Roman"/>
        <family val="1"/>
      </rPr>
      <t>Frecuencia</t>
    </r>
  </si>
  <si>
    <t>Utilice la lista de despligue que se encuentra parametrizada, le aparecerán las opciones: i)Continua, ii)Aleatoria.</t>
  </si>
  <si>
    <r>
      <rPr>
        <b/>
        <sz val="9"/>
        <color theme="1"/>
        <rFont val="Times New Roman"/>
        <family val="1"/>
      </rPr>
      <t xml:space="preserve">ATRIBUTOS INFORMATIVOS
</t>
    </r>
    <r>
      <rPr>
        <sz val="9"/>
        <color theme="1"/>
        <rFont val="Times New Roman"/>
        <family val="1"/>
      </rPr>
      <t>Registro</t>
    </r>
  </si>
  <si>
    <t>Utilice la lista de despligue que se encuentra parametrizada, le aparecerán las opciones: i)Con Registro, ii) Sin Registro.</t>
  </si>
  <si>
    <t>Evaluación del Nivel de Riesgo - Nivel de Riesgo Residual</t>
  </si>
  <si>
    <r>
      <rPr>
        <sz val="9"/>
        <color theme="1"/>
        <rFont val="Times New Roman"/>
        <family val="1"/>
      </rPr>
      <t>La matriz automáticamente hará el cálculo, acorde con el control o controles definidos con sus atributos analizados, lo que permitirá establecer el</t>
    </r>
    <r>
      <rPr>
        <b/>
        <sz val="9"/>
        <color rgb="FFE36C09"/>
        <rFont val="Times New Roman"/>
        <family val="1"/>
      </rPr>
      <t xml:space="preserve"> nivel de riesgo inherente</t>
    </r>
    <r>
      <rPr>
        <sz val="9"/>
        <color theme="1"/>
        <rFont val="Times New Roman"/>
        <family val="1"/>
      </rPr>
      <t xml:space="preserve"> (Columnas Y- Z- AA -AB- AC).</t>
    </r>
  </si>
  <si>
    <t>Tratamiento</t>
  </si>
  <si>
    <t>Utilice la lista de despligue que se encuentra parametrizada, le aparecerán las opciones: i)Aceptar, ii)Evitar, iii)Reducir (compartir), iv)Reducir (mitigar).</t>
  </si>
  <si>
    <r>
      <rPr>
        <b/>
        <sz val="9"/>
        <color theme="1"/>
        <rFont val="Times New Roman"/>
        <family val="1"/>
      </rPr>
      <t xml:space="preserve">Plan de Acción
</t>
    </r>
    <r>
      <rPr>
        <sz val="9"/>
        <color theme="1"/>
        <rFont val="Times New Roman"/>
        <family val="1"/>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</si>
  <si>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</si>
  <si>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</si>
  <si>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</si>
  <si>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3 Matriz de Calor Inherente: </t>
    </r>
    <r>
      <rPr>
        <sz val="11"/>
        <color theme="1"/>
        <rFont val="Times New Roman"/>
        <family val="1"/>
      </rPr>
      <t xml:space="preserve"> En esta hoja, en la medida en que ese diligencia el Mapa Final, se verán reflejados los riesgos en su zona correspondiente. Esta hoja no se diligencia se genera de manera automática.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</si>
  <si>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4 Matriz de Calor Residual: </t>
    </r>
    <r>
      <rPr>
        <sz val="11"/>
        <color theme="1"/>
        <rFont val="Times New Roman"/>
        <family val="1"/>
      </rPr>
      <t>En esta hoja, en la medida en que ese diligencia el Mapa Final, se verán reflejados los riesgos en su zona correspondiente. Esta hoja no se diligencia se genera de manera automática.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</si>
  <si>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5 Tabla de probabilidad: </t>
    </r>
    <r>
      <rPr>
        <sz val="11"/>
        <color theme="1"/>
        <rFont val="Times New Roman"/>
        <family val="1"/>
      </rPr>
      <t>Tabla referente para todos los cálculos (no se diligencia)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</si>
  <si>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6 Tabla de Impacto: </t>
    </r>
    <r>
      <rPr>
        <sz val="11"/>
        <color theme="1"/>
        <rFont val="Times New Roman"/>
        <family val="1"/>
      </rPr>
      <t>Tabla referente para todos los cálculos (no se diligencia)</t>
    </r>
  </si>
  <si>
    <r>
      <rPr>
        <sz val="10"/>
        <color theme="1"/>
        <rFont val="Times New Roman"/>
        <family val="1"/>
      </rPr>
      <t xml:space="preserve"> -</t>
    </r>
    <r>
      <rPr>
        <sz val="11"/>
        <color theme="1"/>
        <rFont val="Times New Roman"/>
        <family val="1"/>
      </rPr>
      <t xml:space="preserve"> </t>
    </r>
    <r>
      <rPr>
        <b/>
        <sz val="11"/>
        <color theme="1"/>
        <rFont val="Times New Roman"/>
        <family val="1"/>
      </rPr>
      <t xml:space="preserve"> Hoja 7 Tabla de Valoración de Controles: </t>
    </r>
    <r>
      <rPr>
        <sz val="11"/>
        <color theme="1"/>
        <rFont val="Times New Roman"/>
        <family val="1"/>
      </rPr>
      <t>Tabla referente para todos los cálculos (no se diligencia)</t>
    </r>
  </si>
  <si>
    <t xml:space="preserve">Formato Mapa Riesgos </t>
  </si>
  <si>
    <t>Proceso/
Subproceso: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</si>
  <si>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</si>
  <si>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</si>
  <si>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</si>
  <si>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</si>
  <si>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</si>
  <si>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</si>
  <si>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</si>
  <si>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</si>
  <si>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</si>
  <si>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</si>
  <si>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</si>
  <si>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</si>
  <si>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</si>
  <si>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</si>
  <si>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</si>
  <si>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</si>
  <si>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</si>
  <si>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</si>
  <si>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</si>
  <si>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</si>
  <si>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</si>
  <si>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</si>
  <si>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</si>
  <si>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</si>
  <si>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</si>
  <si>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</si>
  <si>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</si>
  <si>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</si>
  <si>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</si>
  <si>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</si>
  <si>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Económico y Reputacional</t>
  </si>
  <si>
    <t>Ejecucion y Administracion de procesos</t>
  </si>
  <si>
    <t xml:space="preserve">     El riesgo afecta la imagen de la entidad con algunos usuarios de relevancia frente al logro de los objetivos</t>
  </si>
  <si>
    <t>Detectivo</t>
  </si>
  <si>
    <t>Manual</t>
  </si>
  <si>
    <t>Documentado</t>
  </si>
  <si>
    <t>Continua</t>
  </si>
  <si>
    <t>Con Registro</t>
  </si>
  <si>
    <t>Reducir (mitigar)</t>
  </si>
  <si>
    <t>Preventivo</t>
  </si>
  <si>
    <t>Aceptar</t>
  </si>
  <si>
    <t>Correctivo</t>
  </si>
  <si>
    <t>Sin Documentar</t>
  </si>
  <si>
    <t>Reputacional</t>
  </si>
  <si>
    <t>Usuarios, productos y practicas , organizacionales</t>
  </si>
  <si>
    <t xml:space="preserve">     El riesgo afecta la imagen de la entidad internamente, de conocimiento general, nivel interno, de junta dircetiva y accionistas y/o de provedores</t>
  </si>
  <si>
    <t>Aleatoria</t>
  </si>
  <si>
    <r>
      <rPr>
        <b/>
        <sz val="11"/>
        <color rgb="FFE36C09"/>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</si>
  <si>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</si>
  <si>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</si>
  <si>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</si>
  <si>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</si>
  <si>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</si>
  <si>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</si>
  <si>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</si>
  <si>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</si>
  <si>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</si>
  <si>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</si>
  <si>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</si>
  <si>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</si>
  <si>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</si>
  <si>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</si>
  <si>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</si>
  <si>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</si>
  <si>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</si>
  <si>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</si>
  <si>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</si>
  <si>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</si>
  <si>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</si>
  <si>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</si>
  <si>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</si>
  <si>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</si>
  <si>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</si>
  <si>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</si>
  <si>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</si>
  <si>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</si>
  <si>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</si>
  <si>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</si>
  <si>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</si>
  <si>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</si>
  <si>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</si>
  <si>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</si>
  <si>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</si>
  <si>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</si>
  <si>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</si>
  <si>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</si>
  <si>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</si>
  <si>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</si>
  <si>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</si>
  <si>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</si>
  <si>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</si>
  <si>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</si>
  <si>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</si>
  <si>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</si>
  <si>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</si>
  <si>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</si>
  <si>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</si>
  <si>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</si>
  <si>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</si>
  <si>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</si>
  <si>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</si>
  <si>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</si>
  <si>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</si>
  <si>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</si>
  <si>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</si>
  <si>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</si>
  <si>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</si>
  <si>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</si>
  <si>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</si>
  <si>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</si>
  <si>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</si>
  <si>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</si>
  <si>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</si>
  <si>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</si>
  <si>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</si>
  <si>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</si>
  <si>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</si>
  <si>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</si>
  <si>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</si>
  <si>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</si>
  <si>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</si>
  <si>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</si>
  <si>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</si>
  <si>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</si>
  <si>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</si>
  <si>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</si>
  <si>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</si>
  <si>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Times New Roman"/>
        <family val="1"/>
      </rPr>
      <t>*</t>
    </r>
    <r>
      <rPr>
        <b/>
        <sz val="12"/>
        <color rgb="FF000000"/>
        <rFont val="Times New Roman"/>
        <family val="1"/>
      </rPr>
      <t>Atributos de</t>
    </r>
    <r>
      <rPr>
        <b/>
        <sz val="12"/>
        <color rgb="FFE36C09"/>
        <rFont val="Times New Roman"/>
        <family val="1"/>
      </rPr>
      <t xml:space="preserve"> </t>
    </r>
    <r>
      <rPr>
        <b/>
        <sz val="12"/>
        <color rgb="FF000000"/>
        <rFont val="Times New Roman"/>
        <family val="1"/>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</si>
  <si>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</si>
  <si>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</si>
  <si>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</si>
  <si>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</si>
  <si>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</si>
  <si>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</si>
  <si>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</si>
  <si>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</si>
  <si>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rgb="FFE36C09"/>
        <rFont val="Times New Roman"/>
        <family val="1"/>
      </rPr>
      <t>*Nota 1:</t>
    </r>
    <r>
      <rPr>
        <sz val="12"/>
        <color theme="1"/>
        <rFont val="Times New Roman"/>
        <family val="1"/>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</si>
  <si>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</si>
  <si>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</si>
  <si>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</si>
  <si>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</si>
  <si>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</si>
  <si>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</si>
  <si>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</si>
  <si>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</si>
  <si>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</si>
  <si>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</si>
  <si>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</si>
  <si>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Registro Sustancial</t>
  </si>
  <si>
    <t>Registro Material</t>
  </si>
  <si>
    <t>Sin registro</t>
  </si>
  <si>
    <t>Reducir</t>
  </si>
  <si>
    <t>Gestión del Desarrollo Sostenible y Competitivo</t>
  </si>
  <si>
    <t>Impulsar el fortalecimiento de los sectores productivos del departamento, para el cierre de brechas de competitividad a través de diferentes acciones estrategicas en articulacion con los actores y/o instancias públicas y privadas.</t>
  </si>
  <si>
    <t>por baja gestión  en la dinamización  de los compenentes del proceso</t>
  </si>
  <si>
    <t>debido al incumplimiento de productos, metas indicadores establecidos en el  plan de desarrollo y el reporte de información a entidades del nivel departamental y nacional.</t>
  </si>
  <si>
    <t>El Secretario de Planeacion y/o Rol Competente, verifica mensualmente el cumplimiento de los planes de acción de los componentes del proceso.</t>
  </si>
  <si>
    <t>El Secretario de Planeacion y/o Rol Competente, verifica anulmente el reporte del seguimiento al cumpliento del Plan de Desarrollo.</t>
  </si>
  <si>
    <t>El Secretario de Planeacion y/o Rol Competente, realiza seguimiento al índice de competitividad, de acuerdo a la metodología del consejo privado de competitividad.</t>
  </si>
  <si>
    <t>El Secretario de Planeacion y/o Rol Competente, realiza seguimiento a los componentes de productividad y competitividad, internacionalización, talento y empleo y ciencia, tecnología e innovación, a través la matriz de seguimiento.</t>
  </si>
  <si>
    <t xml:space="preserve">El Profesional Universitario y/o Rol Competente, realiza el cargue, de documentación, proyectos, informes, actas, ayudas de memoria entre otros, y realiza el control y actualización de los mismos. </t>
  </si>
  <si>
    <t>Transformacion productiva, apoyo a la cultura emprendedora, desarrollo empresarial, implementacion de procesos de desarrollo cientifico tecnologico y de innnovacion y demas condiciones y factores que consoliden el crecimiento economico del departamento.</t>
  </si>
  <si>
    <t>Posibilidad de afectación reputacional por  baja gestión  en la dinamización  de los componentes del proceso, debido al incumplimiento de productos, metas e indicadores establecidos en el  plan de desarrollo y el reporte de información a entidades del nivel departamental y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</si>
</sst>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6" x14ac:knownFonts="1">
    <font>
      <sz val="11"/>
      <color rgb="FF000000"/>
      <name val="Calibri"/>
      <scheme val="minor"/>
    </font>
    <font>
      <sz val="11"/>
      <color theme="1"/>
      <name val="Calibri"/>
      <family val="2"/>
    </font>
    <font>
      <b/>
      <sz val="14"/>
      <color theme="1"/>
      <name val="Times New Roman"/>
      <family val="1"/>
    </font>
    <font>
      <sz val="11"/>
      <name val="Calibri"/>
      <family val="2"/>
    </font>
    <font>
      <sz val="10"/>
      <color theme="1"/>
      <name val="Times New Roman"/>
      <family val="1"/>
    </font>
    <font>
      <b/>
      <u/>
      <sz val="11"/>
      <color theme="1"/>
      <name val="Times New Roman"/>
      <family val="1"/>
    </font>
    <font>
      <sz val="11"/>
      <color theme="1"/>
      <name val="Times New Roman"/>
      <family val="1"/>
    </font>
    <font>
      <b/>
      <u/>
      <sz val="11"/>
      <color theme="1"/>
      <name val="Times New Roman"/>
      <family val="1"/>
    </font>
    <font>
      <b/>
      <sz val="11"/>
      <color theme="1"/>
      <name val="Times New Roman"/>
      <family val="1"/>
    </font>
    <font>
      <b/>
      <sz val="10"/>
      <color theme="1"/>
      <name val="Times New Roman"/>
      <family val="1"/>
    </font>
    <font>
      <b/>
      <sz val="9"/>
      <color theme="1"/>
      <name val="Times New Roman"/>
      <family val="1"/>
    </font>
    <font>
      <sz val="9"/>
      <color theme="1"/>
      <name val="Times New Roman"/>
      <family val="1"/>
    </font>
    <font>
      <sz val="10"/>
      <color theme="1"/>
      <name val="Arial Narrow"/>
      <family val="2"/>
    </font>
    <font>
      <b/>
      <sz val="9"/>
      <color theme="1"/>
      <name val="Arial Narrow"/>
      <family val="2"/>
    </font>
    <font>
      <sz val="9"/>
      <color theme="1"/>
      <name val="Arial Narrow"/>
      <family val="2"/>
    </font>
    <font>
      <b/>
      <sz val="22"/>
      <color theme="1"/>
      <name val="Arial Narrow"/>
      <family val="2"/>
    </font>
    <font>
      <sz val="11"/>
      <color theme="1"/>
      <name val="Arial Narrow"/>
      <family val="2"/>
    </font>
    <font>
      <b/>
      <sz val="16"/>
      <color theme="1"/>
      <name val="Arial Narrow"/>
      <family val="2"/>
    </font>
    <font>
      <sz val="14"/>
      <color theme="1"/>
      <name val="Arial Narrow"/>
      <family val="2"/>
    </font>
    <font>
      <b/>
      <sz val="11"/>
      <color theme="1"/>
      <name val="Arial Narrow"/>
      <family val="2"/>
    </font>
    <font>
      <b/>
      <sz val="12"/>
      <color theme="1"/>
      <name val="Times New Roman"/>
      <family val="1"/>
    </font>
    <font>
      <b/>
      <sz val="22"/>
      <color theme="1"/>
      <name val="Times New Roman"/>
      <family val="1"/>
    </font>
    <font>
      <b/>
      <sz val="40"/>
      <color rgb="FF000000"/>
      <name val="Times New Roman"/>
      <family val="1"/>
    </font>
    <font>
      <sz val="28"/>
      <color theme="1"/>
      <name val="Times New Roman"/>
      <family val="1"/>
    </font>
    <font>
      <b/>
      <sz val="28"/>
      <color rgb="FF000000"/>
      <name val="Calibri"/>
      <family val="2"/>
    </font>
    <font>
      <b/>
      <sz val="36"/>
      <color rgb="FF000000"/>
      <name val="Times New Roman"/>
      <family val="1"/>
    </font>
    <font>
      <sz val="16"/>
      <color theme="1"/>
      <name val="Calibri"/>
      <family val="2"/>
    </font>
    <font>
      <sz val="24"/>
      <color theme="1"/>
      <name val="Times New Roman"/>
      <family val="1"/>
    </font>
    <font>
      <b/>
      <sz val="20"/>
      <color theme="1"/>
      <name val="Times New Roman"/>
      <family val="1"/>
    </font>
    <font>
      <b/>
      <sz val="12"/>
      <color rgb="FF000000"/>
      <name val="Calibri"/>
      <family val="2"/>
    </font>
    <font>
      <b/>
      <sz val="24"/>
      <color rgb="FF000000"/>
      <name val="Times New Roman"/>
      <family val="1"/>
    </font>
    <font>
      <b/>
      <sz val="18"/>
      <color rgb="FF000000"/>
      <name val="Calibri"/>
      <family val="2"/>
    </font>
    <font>
      <b/>
      <sz val="18"/>
      <color theme="1"/>
      <name val="Times New Roman"/>
      <family val="1"/>
    </font>
    <font>
      <sz val="18"/>
      <color theme="1"/>
      <name val="Arial"/>
      <family val="2"/>
    </font>
    <font>
      <b/>
      <sz val="20"/>
      <color rgb="FF000000"/>
      <name val="Times New Roman"/>
      <family val="1"/>
    </font>
    <font>
      <sz val="20"/>
      <color rgb="FF000000"/>
      <name val="Times New Roman"/>
      <family val="1"/>
    </font>
    <font>
      <sz val="20"/>
      <color rgb="FFFFFFFF"/>
      <name val="Times New Roman"/>
      <family val="1"/>
    </font>
    <font>
      <b/>
      <sz val="26"/>
      <color theme="1"/>
      <name val="Times New Roman"/>
      <family val="1"/>
    </font>
    <font>
      <sz val="26"/>
      <color rgb="FF000000"/>
      <name val="Times New Roman"/>
      <family val="1"/>
    </font>
    <font>
      <sz val="26"/>
      <color rgb="FFFFFFFF"/>
      <name val="Times New Roman"/>
      <family val="1"/>
    </font>
    <font>
      <sz val="16"/>
      <color rgb="FF000000"/>
      <name val="Arial Narrow"/>
      <family val="2"/>
    </font>
    <font>
      <sz val="16"/>
      <color rgb="FFFF0000"/>
      <name val="Arial Narrow"/>
      <family val="2"/>
    </font>
    <font>
      <sz val="16"/>
      <color rgb="FFFF0000"/>
      <name val="Calibri"/>
      <family val="2"/>
    </font>
    <font>
      <sz val="11"/>
      <color rgb="FFFF0000"/>
      <name val="Calibri"/>
      <family val="2"/>
    </font>
    <font>
      <sz val="11"/>
      <color rgb="FF030303"/>
      <name val="Arial"/>
      <family val="2"/>
    </font>
    <font>
      <sz val="10"/>
      <color theme="1"/>
      <name val="Calibri"/>
      <family val="2"/>
    </font>
    <font>
      <b/>
      <sz val="14"/>
      <color rgb="FF000000"/>
      <name val="Times New Roman"/>
      <family val="1"/>
    </font>
    <font>
      <sz val="12"/>
      <color theme="1"/>
      <name val="Times New Roman"/>
      <family val="1"/>
    </font>
    <font>
      <b/>
      <sz val="12"/>
      <color rgb="FF000000"/>
      <name val="Times New Roman"/>
      <family val="1"/>
    </font>
    <font>
      <sz val="12"/>
      <color rgb="FF000000"/>
      <name val="Times New Roman"/>
      <family val="1"/>
    </font>
    <font>
      <sz val="10"/>
      <color rgb="FF000000"/>
      <name val="Arial Narrow"/>
      <family val="2"/>
    </font>
    <font>
      <b/>
      <sz val="10"/>
      <color rgb="FFE36C09"/>
      <name val="Times New Roman"/>
      <family val="1"/>
    </font>
    <font>
      <b/>
      <sz val="11"/>
      <color rgb="FFE36C09"/>
      <name val="Times New Roman"/>
      <family val="1"/>
    </font>
    <font>
      <b/>
      <sz val="9"/>
      <color rgb="FFE36C09"/>
      <name val="Times New Roman"/>
      <family val="1"/>
    </font>
    <font>
      <b/>
      <sz val="11"/>
      <color rgb="FFE36C09"/>
      <name val="Arial Narrow"/>
      <family val="2"/>
    </font>
    <font>
      <b/>
      <sz val="12"/>
      <color rgb="FFE36C09"/>
      <name val="Times New Roman"/>
      <family val="1"/>
    </font>
  </fonts>
  <fills count="16">
    <fill>
      <patternFill patternType="none"/>
    </fill>
    <fill>
      <patternFill patternType="gray125"/>
    </fill>
    <fill>
      <patternFill patternType="solid">
        <fgColor rgb="FFFABF8F"/>
        <bgColor rgb="FFFABF8F"/>
      </patternFill>
    </fill>
    <fill>
      <patternFill patternType="solid">
        <fgColor rgb="FFFFFF00"/>
        <bgColor rgb="FFFFFF00"/>
      </patternFill>
    </fill>
    <fill>
      <patternFill patternType="solid">
        <fgColor rgb="FFFBD4B4"/>
        <bgColor rgb="FFFBD4B4"/>
      </patternFill>
    </fill>
    <fill>
      <patternFill patternType="solid">
        <fgColor rgb="FFDBE5F1"/>
        <bgColor rgb="FFDBE5F1"/>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s>
  <borders count="97">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ouble">
        <color rgb="FF000000"/>
      </left>
      <right/>
      <top style="double">
        <color rgb="FF000000"/>
      </top>
      <bottom/>
      <diagonal/>
    </border>
    <border>
      <left/>
      <right style="thin">
        <color rgb="FF000000"/>
      </right>
      <top style="double">
        <color rgb="FF000000"/>
      </top>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E36C09"/>
      </left>
      <right/>
      <top style="dotted">
        <color rgb="FFE36C09"/>
      </top>
      <bottom/>
      <diagonal/>
    </border>
    <border>
      <left/>
      <right/>
      <top style="dotted">
        <color rgb="FFE36C09"/>
      </top>
      <bottom/>
      <diagonal/>
    </border>
    <border>
      <left/>
      <right style="dotted">
        <color rgb="FFE36C09"/>
      </right>
      <top style="dotted">
        <color rgb="FFE36C09"/>
      </top>
      <bottom/>
      <diagonal/>
    </border>
    <border>
      <left style="dotted">
        <color rgb="FFE36C09"/>
      </left>
      <right/>
      <top/>
      <bottom style="dotted">
        <color rgb="FFE36C09"/>
      </bottom>
      <diagonal/>
    </border>
    <border>
      <left/>
      <right/>
      <top/>
      <bottom style="dotted">
        <color rgb="FFE36C09"/>
      </bottom>
      <diagonal/>
    </border>
    <border>
      <left/>
      <right style="dotted">
        <color rgb="FFE36C09"/>
      </right>
      <top/>
      <bottom style="dotted">
        <color rgb="FFE36C09"/>
      </bottom>
      <diagonal/>
    </border>
    <border>
      <left style="dotted">
        <color rgb="FFE36C09"/>
      </left>
      <right/>
      <top style="dotted">
        <color rgb="FFE36C09"/>
      </top>
      <bottom style="dotted">
        <color rgb="FFE36C09"/>
      </bottom>
      <diagonal/>
    </border>
    <border>
      <left/>
      <right style="dotted">
        <color rgb="FFE36C09"/>
      </right>
      <top style="dotted">
        <color rgb="FFE36C09"/>
      </top>
      <bottom style="dotted">
        <color rgb="FFE36C09"/>
      </bottom>
      <diagonal/>
    </border>
    <border>
      <left/>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dotted">
        <color rgb="FFE36C09"/>
      </left>
      <right style="dotted">
        <color rgb="FFE36C09"/>
      </right>
      <top/>
      <bottom style="dotted">
        <color rgb="FFE36C09"/>
      </bottom>
      <diagonal/>
    </border>
    <border>
      <left style="dotted">
        <color rgb="FFE36C09"/>
      </left>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E36C09"/>
      </left>
      <right style="dotted">
        <color rgb="FFE36C09"/>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55">
    <xf numFmtId="0" fontId="0" fillId="0" borderId="0" xfId="0" applyFont="1" applyAlignment="1"/>
    <xf numFmtId="0" fontId="1" fillId="0" borderId="0" xfId="0" applyFont="1"/>
    <xf numFmtId="0" fontId="4" fillId="0" borderId="4" xfId="0" applyFont="1" applyBorder="1"/>
    <xf numFmtId="0" fontId="4" fillId="0" borderId="5" xfId="0" applyFont="1" applyBorder="1"/>
    <xf numFmtId="0" fontId="4" fillId="0" borderId="6" xfId="0" applyFont="1" applyBorder="1"/>
    <xf numFmtId="0" fontId="7"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4" fillId="0" borderId="7" xfId="0" applyFont="1" applyBorder="1"/>
    <xf numFmtId="0" fontId="4" fillId="0" borderId="0" xfId="0" applyFont="1"/>
    <xf numFmtId="0" fontId="9" fillId="0" borderId="0" xfId="0" applyFont="1" applyAlignment="1">
      <alignment horizontal="left" vertical="center" wrapText="1"/>
    </xf>
    <xf numFmtId="0" fontId="4" fillId="0" borderId="0" xfId="0" applyFont="1" applyAlignment="1">
      <alignment horizontal="left" vertical="center" wrapText="1"/>
    </xf>
    <xf numFmtId="0" fontId="4" fillId="0" borderId="8" xfId="0" applyFont="1" applyBorder="1"/>
    <xf numFmtId="0" fontId="12" fillId="0" borderId="7" xfId="0" applyFont="1" applyBorder="1"/>
    <xf numFmtId="0" fontId="12" fillId="0" borderId="0" xfId="0" applyFont="1"/>
    <xf numFmtId="0" fontId="12" fillId="0" borderId="8" xfId="0" applyFont="1" applyBorder="1"/>
    <xf numFmtId="0" fontId="13" fillId="0" borderId="0" xfId="0" applyFont="1" applyAlignment="1">
      <alignment horizontal="left" vertical="center" wrapText="1"/>
    </xf>
    <xf numFmtId="0" fontId="14" fillId="0" borderId="0" xfId="0" applyFont="1" applyAlignment="1">
      <alignment horizontal="left" vertical="top" wrapText="1"/>
    </xf>
    <xf numFmtId="0" fontId="12" fillId="0" borderId="28" xfId="0" applyFont="1" applyBorder="1"/>
    <xf numFmtId="0" fontId="12" fillId="0" borderId="29" xfId="0" applyFont="1" applyBorder="1"/>
    <xf numFmtId="0" fontId="12" fillId="0" borderId="30" xfId="0" applyFont="1" applyBorder="1"/>
    <xf numFmtId="0" fontId="16"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xf>
    <xf numFmtId="0" fontId="20" fillId="5" borderId="45" xfId="0" applyFont="1" applyFill="1" applyBorder="1" applyAlignment="1">
      <alignment horizontal="center" vertical="center" textRotation="90"/>
    </xf>
    <xf numFmtId="0" fontId="19" fillId="0" borderId="0" xfId="0" applyFont="1" applyAlignment="1">
      <alignment horizontal="center" vertical="center"/>
    </xf>
    <xf numFmtId="0" fontId="16" fillId="0" borderId="45" xfId="0" applyFont="1" applyBorder="1" applyAlignment="1">
      <alignment horizontal="center" vertical="center"/>
    </xf>
    <xf numFmtId="0" fontId="12" fillId="0" borderId="45" xfId="0" applyFont="1" applyBorder="1" applyAlignment="1">
      <alignment horizontal="left" vertical="center" wrapText="1"/>
    </xf>
    <xf numFmtId="0" fontId="16" fillId="0" borderId="45" xfId="0" applyFont="1" applyBorder="1" applyAlignment="1">
      <alignment horizontal="center" vertical="center" textRotation="90"/>
    </xf>
    <xf numFmtId="9" fontId="16" fillId="0" borderId="45" xfId="0" applyNumberFormat="1" applyFont="1" applyBorder="1" applyAlignment="1">
      <alignment horizontal="center" vertical="center"/>
    </xf>
    <xf numFmtId="164" fontId="16" fillId="0" borderId="45" xfId="0" applyNumberFormat="1" applyFont="1" applyBorder="1" applyAlignment="1">
      <alignment horizontal="center" vertical="center"/>
    </xf>
    <xf numFmtId="0" fontId="19" fillId="0" borderId="45" xfId="0" applyFont="1" applyBorder="1" applyAlignment="1">
      <alignment horizontal="center" vertical="center" textRotation="90" wrapText="1"/>
    </xf>
    <xf numFmtId="9" fontId="16" fillId="0" borderId="40" xfId="0" applyNumberFormat="1" applyFont="1" applyBorder="1" applyAlignment="1">
      <alignment horizontal="center" vertical="center"/>
    </xf>
    <xf numFmtId="0" fontId="19" fillId="0" borderId="45" xfId="0" applyFont="1" applyBorder="1" applyAlignment="1">
      <alignment horizontal="center" vertical="center" textRotation="90"/>
    </xf>
    <xf numFmtId="0" fontId="16" fillId="0" borderId="40" xfId="0" applyFont="1" applyBorder="1" applyAlignment="1">
      <alignment horizontal="center" vertical="center" textRotation="90"/>
    </xf>
    <xf numFmtId="0" fontId="16" fillId="0" borderId="45" xfId="0" applyFont="1" applyBorder="1" applyAlignment="1">
      <alignment horizontal="center" vertical="center" wrapText="1"/>
    </xf>
    <xf numFmtId="14" fontId="16" fillId="0" borderId="45" xfId="0" applyNumberFormat="1" applyFont="1" applyBorder="1" applyAlignment="1">
      <alignment horizontal="center" vertical="center"/>
    </xf>
    <xf numFmtId="0" fontId="16" fillId="0" borderId="0" xfId="0" applyFont="1" applyAlignment="1">
      <alignment vertical="center"/>
    </xf>
    <xf numFmtId="0" fontId="16" fillId="0" borderId="45" xfId="0" applyFont="1" applyBorder="1" applyAlignment="1">
      <alignment horizontal="left" vertical="center" wrapText="1"/>
    </xf>
    <xf numFmtId="0" fontId="19" fillId="0" borderId="0" xfId="0" applyFont="1" applyAlignment="1">
      <alignment horizontal="left" vertical="center"/>
    </xf>
    <xf numFmtId="0" fontId="26" fillId="0" borderId="0" xfId="0" applyFont="1" applyAlignment="1">
      <alignment vertical="center"/>
    </xf>
    <xf numFmtId="0" fontId="27" fillId="0" borderId="0" xfId="0" applyFont="1" applyAlignment="1">
      <alignment horizontal="center" vertical="center" wrapText="1"/>
    </xf>
    <xf numFmtId="0" fontId="29" fillId="8" borderId="66" xfId="0" applyFont="1" applyFill="1" applyBorder="1" applyAlignment="1">
      <alignment horizontal="center" vertical="center" wrapText="1" readingOrder="1"/>
    </xf>
    <xf numFmtId="0" fontId="29" fillId="8" borderId="67" xfId="0" applyFont="1" applyFill="1" applyBorder="1" applyAlignment="1">
      <alignment horizontal="center" vertical="center" wrapText="1" readingOrder="1"/>
    </xf>
    <xf numFmtId="0" fontId="29" fillId="8" borderId="68" xfId="0" applyFont="1" applyFill="1" applyBorder="1" applyAlignment="1">
      <alignment horizontal="center" vertical="center" wrapText="1" readingOrder="1"/>
    </xf>
    <xf numFmtId="0" fontId="29" fillId="9" borderId="66" xfId="0" applyFont="1" applyFill="1" applyBorder="1" applyAlignment="1">
      <alignment horizontal="center" wrapText="1" readingOrder="1"/>
    </xf>
    <xf numFmtId="0" fontId="29" fillId="9" borderId="67" xfId="0" applyFont="1" applyFill="1" applyBorder="1" applyAlignment="1">
      <alignment horizontal="center" wrapText="1" readingOrder="1"/>
    </xf>
    <xf numFmtId="0" fontId="29" fillId="9" borderId="68" xfId="0" applyFont="1" applyFill="1" applyBorder="1" applyAlignment="1">
      <alignment horizontal="center" wrapText="1" readingOrder="1"/>
    </xf>
    <xf numFmtId="0" fontId="29" fillId="8" borderId="69" xfId="0" applyFont="1" applyFill="1" applyBorder="1" applyAlignment="1">
      <alignment horizontal="center" vertical="center" wrapText="1" readingOrder="1"/>
    </xf>
    <xf numFmtId="0" fontId="29" fillId="8" borderId="70" xfId="0" applyFont="1" applyFill="1" applyBorder="1" applyAlignment="1">
      <alignment horizontal="center" vertical="center" wrapText="1" readingOrder="1"/>
    </xf>
    <xf numFmtId="0" fontId="29" fillId="8" borderId="71" xfId="0" applyFont="1" applyFill="1" applyBorder="1" applyAlignment="1">
      <alignment horizontal="center" vertical="center" wrapText="1" readingOrder="1"/>
    </xf>
    <xf numFmtId="0" fontId="29" fillId="9" borderId="69" xfId="0" applyFont="1" applyFill="1" applyBorder="1" applyAlignment="1">
      <alignment horizontal="center" wrapText="1" readingOrder="1"/>
    </xf>
    <xf numFmtId="0" fontId="29" fillId="9" borderId="70" xfId="0" applyFont="1" applyFill="1" applyBorder="1" applyAlignment="1">
      <alignment horizontal="center" wrapText="1" readingOrder="1"/>
    </xf>
    <xf numFmtId="0" fontId="29" fillId="9" borderId="71" xfId="0" applyFont="1" applyFill="1" applyBorder="1" applyAlignment="1">
      <alignment horizontal="center" wrapText="1" readingOrder="1"/>
    </xf>
    <xf numFmtId="0" fontId="29" fillId="8" borderId="72" xfId="0" applyFont="1" applyFill="1" applyBorder="1" applyAlignment="1">
      <alignment horizontal="center" vertical="center" wrapText="1" readingOrder="1"/>
    </xf>
    <xf numFmtId="0" fontId="29" fillId="8" borderId="73" xfId="0" applyFont="1" applyFill="1" applyBorder="1" applyAlignment="1">
      <alignment horizontal="center" vertical="center" wrapText="1" readingOrder="1"/>
    </xf>
    <xf numFmtId="0" fontId="29" fillId="8" borderId="74" xfId="0" applyFont="1" applyFill="1" applyBorder="1" applyAlignment="1">
      <alignment horizontal="center" vertical="center" wrapText="1" readingOrder="1"/>
    </xf>
    <xf numFmtId="0" fontId="29" fillId="9" borderId="72" xfId="0" applyFont="1" applyFill="1" applyBorder="1" applyAlignment="1">
      <alignment horizontal="center" wrapText="1" readingOrder="1"/>
    </xf>
    <xf numFmtId="0" fontId="29" fillId="9" borderId="73" xfId="0" applyFont="1" applyFill="1" applyBorder="1" applyAlignment="1">
      <alignment horizontal="center" wrapText="1" readingOrder="1"/>
    </xf>
    <xf numFmtId="0" fontId="29" fillId="9" borderId="74" xfId="0" applyFont="1" applyFill="1" applyBorder="1" applyAlignment="1">
      <alignment horizontal="center" wrapText="1" readingOrder="1"/>
    </xf>
    <xf numFmtId="0" fontId="29" fillId="3" borderId="66" xfId="0" applyFont="1" applyFill="1" applyBorder="1" applyAlignment="1">
      <alignment horizontal="center" wrapText="1" readingOrder="1"/>
    </xf>
    <xf numFmtId="0" fontId="29" fillId="3" borderId="67" xfId="0" applyFont="1" applyFill="1" applyBorder="1" applyAlignment="1">
      <alignment horizontal="center" wrapText="1" readingOrder="1"/>
    </xf>
    <xf numFmtId="0" fontId="29" fillId="3" borderId="68" xfId="0" applyFont="1" applyFill="1" applyBorder="1" applyAlignment="1">
      <alignment horizontal="center" wrapText="1" readingOrder="1"/>
    </xf>
    <xf numFmtId="0" fontId="29" fillId="3" borderId="69" xfId="0" applyFont="1" applyFill="1" applyBorder="1" applyAlignment="1">
      <alignment horizontal="center" wrapText="1" readingOrder="1"/>
    </xf>
    <xf numFmtId="0" fontId="29" fillId="3" borderId="70" xfId="0" applyFont="1" applyFill="1" applyBorder="1" applyAlignment="1">
      <alignment horizontal="center" wrapText="1" readingOrder="1"/>
    </xf>
    <xf numFmtId="0" fontId="29" fillId="3" borderId="71" xfId="0" applyFont="1" applyFill="1" applyBorder="1" applyAlignment="1">
      <alignment horizontal="center" wrapText="1" readingOrder="1"/>
    </xf>
    <xf numFmtId="0" fontId="29" fillId="3" borderId="72" xfId="0" applyFont="1" applyFill="1" applyBorder="1" applyAlignment="1">
      <alignment horizontal="center" wrapText="1" readingOrder="1"/>
    </xf>
    <xf numFmtId="0" fontId="29" fillId="3" borderId="73" xfId="0" applyFont="1" applyFill="1" applyBorder="1" applyAlignment="1">
      <alignment horizontal="center" wrapText="1" readingOrder="1"/>
    </xf>
    <xf numFmtId="0" fontId="29" fillId="3" borderId="74" xfId="0" applyFont="1" applyFill="1" applyBorder="1" applyAlignment="1">
      <alignment horizontal="center" wrapText="1" readingOrder="1"/>
    </xf>
    <xf numFmtId="0" fontId="29" fillId="10" borderId="66" xfId="0" applyFont="1" applyFill="1" applyBorder="1" applyAlignment="1">
      <alignment horizontal="center" wrapText="1" readingOrder="1"/>
    </xf>
    <xf numFmtId="0" fontId="29" fillId="10" borderId="67" xfId="0" applyFont="1" applyFill="1" applyBorder="1" applyAlignment="1">
      <alignment horizontal="center" wrapText="1" readingOrder="1"/>
    </xf>
    <xf numFmtId="0" fontId="29" fillId="10" borderId="68" xfId="0" applyFont="1" applyFill="1" applyBorder="1" applyAlignment="1">
      <alignment horizontal="center" wrapText="1" readingOrder="1"/>
    </xf>
    <xf numFmtId="0" fontId="29" fillId="10" borderId="69" xfId="0" applyFont="1" applyFill="1" applyBorder="1" applyAlignment="1">
      <alignment horizontal="center" wrapText="1" readingOrder="1"/>
    </xf>
    <xf numFmtId="0" fontId="29" fillId="10" borderId="70" xfId="0" applyFont="1" applyFill="1" applyBorder="1" applyAlignment="1">
      <alignment horizontal="center" wrapText="1" readingOrder="1"/>
    </xf>
    <xf numFmtId="0" fontId="29" fillId="10" borderId="71" xfId="0" applyFont="1" applyFill="1" applyBorder="1" applyAlignment="1">
      <alignment horizontal="center" wrapText="1" readingOrder="1"/>
    </xf>
    <xf numFmtId="0" fontId="29" fillId="10" borderId="72" xfId="0" applyFont="1" applyFill="1" applyBorder="1" applyAlignment="1">
      <alignment horizontal="center" wrapText="1" readingOrder="1"/>
    </xf>
    <xf numFmtId="0" fontId="29" fillId="10" borderId="73" xfId="0" applyFont="1" applyFill="1" applyBorder="1" applyAlignment="1">
      <alignment horizontal="center" wrapText="1" readingOrder="1"/>
    </xf>
    <xf numFmtId="0" fontId="29" fillId="10" borderId="74" xfId="0" applyFont="1" applyFill="1" applyBorder="1" applyAlignment="1">
      <alignment horizontal="center" wrapText="1" readingOrder="1"/>
    </xf>
    <xf numFmtId="0" fontId="31" fillId="3" borderId="67" xfId="0" applyFont="1" applyFill="1" applyBorder="1" applyAlignment="1">
      <alignment horizontal="center" wrapText="1" readingOrder="1"/>
    </xf>
    <xf numFmtId="0" fontId="33" fillId="0" borderId="0" xfId="0" applyFont="1" applyAlignment="1">
      <alignment horizontal="center" vertical="center" wrapText="1"/>
    </xf>
    <xf numFmtId="0" fontId="34" fillId="11" borderId="70" xfId="0" applyFont="1" applyFill="1" applyBorder="1" applyAlignment="1">
      <alignment horizontal="center" vertical="center" wrapText="1" readingOrder="1"/>
    </xf>
    <xf numFmtId="0" fontId="35" fillId="10" borderId="75" xfId="0" applyFont="1" applyFill="1" applyBorder="1" applyAlignment="1">
      <alignment horizontal="center" vertical="center" wrapText="1" readingOrder="1"/>
    </xf>
    <xf numFmtId="0" fontId="35" fillId="0" borderId="76" xfId="0" applyFont="1" applyBorder="1" applyAlignment="1">
      <alignment horizontal="left" vertical="center" wrapText="1" readingOrder="1"/>
    </xf>
    <xf numFmtId="9" fontId="35" fillId="0" borderId="76" xfId="0" applyNumberFormat="1" applyFont="1" applyBorder="1" applyAlignment="1">
      <alignment horizontal="center" vertical="center" wrapText="1" readingOrder="1"/>
    </xf>
    <xf numFmtId="0" fontId="35" fillId="12" borderId="77" xfId="0" applyFont="1" applyFill="1" applyBorder="1" applyAlignment="1">
      <alignment horizontal="center" vertical="center" wrapText="1" readingOrder="1"/>
    </xf>
    <xf numFmtId="0" fontId="35" fillId="0" borderId="77" xfId="0" applyFont="1" applyBorder="1" applyAlignment="1">
      <alignment horizontal="left" vertical="center" wrapText="1" readingOrder="1"/>
    </xf>
    <xf numFmtId="9" fontId="35" fillId="0" borderId="77" xfId="0" applyNumberFormat="1" applyFont="1" applyBorder="1" applyAlignment="1">
      <alignment horizontal="center" vertical="center" wrapText="1" readingOrder="1"/>
    </xf>
    <xf numFmtId="0" fontId="35" fillId="13" borderId="77" xfId="0" applyFont="1" applyFill="1" applyBorder="1" applyAlignment="1">
      <alignment horizontal="center" vertical="center" wrapText="1" readingOrder="1"/>
    </xf>
    <xf numFmtId="0" fontId="35" fillId="14" borderId="77" xfId="0" applyFont="1" applyFill="1" applyBorder="1" applyAlignment="1">
      <alignment horizontal="center" vertical="center" wrapText="1" readingOrder="1"/>
    </xf>
    <xf numFmtId="0" fontId="36" fillId="6" borderId="77" xfId="0" applyFont="1" applyFill="1" applyBorder="1" applyAlignment="1">
      <alignment horizontal="center" vertical="center" wrapText="1" readingOrder="1"/>
    </xf>
    <xf numFmtId="0" fontId="6" fillId="0" borderId="0" xfId="0" applyFont="1"/>
    <xf numFmtId="0" fontId="30" fillId="11" borderId="70" xfId="0" applyFont="1" applyFill="1" applyBorder="1" applyAlignment="1">
      <alignment horizontal="center" vertical="center" wrapText="1" readingOrder="1"/>
    </xf>
    <xf numFmtId="0" fontId="38" fillId="10" borderId="75" xfId="0" applyFont="1" applyFill="1" applyBorder="1" applyAlignment="1">
      <alignment horizontal="center" vertical="center" wrapText="1" readingOrder="1"/>
    </xf>
    <xf numFmtId="0" fontId="38" fillId="0" borderId="76" xfId="0" applyFont="1" applyBorder="1" applyAlignment="1">
      <alignment horizontal="center" vertical="center" wrapText="1" readingOrder="1"/>
    </xf>
    <xf numFmtId="0" fontId="38" fillId="0" borderId="76" xfId="0" applyFont="1" applyBorder="1" applyAlignment="1">
      <alignment horizontal="left" vertical="center" wrapText="1" readingOrder="1"/>
    </xf>
    <xf numFmtId="0" fontId="38" fillId="12" borderId="77" xfId="0" applyFont="1" applyFill="1" applyBorder="1" applyAlignment="1">
      <alignment horizontal="center" vertical="center" wrapText="1" readingOrder="1"/>
    </xf>
    <xf numFmtId="0" fontId="38" fillId="0" borderId="77" xfId="0" applyFont="1" applyBorder="1" applyAlignment="1">
      <alignment horizontal="center" vertical="center" wrapText="1" readingOrder="1"/>
    </xf>
    <xf numFmtId="0" fontId="38" fillId="0" borderId="77" xfId="0" applyFont="1" applyBorder="1" applyAlignment="1">
      <alignment horizontal="left" vertical="center" wrapText="1" readingOrder="1"/>
    </xf>
    <xf numFmtId="0" fontId="38" fillId="13" borderId="77" xfId="0" applyFont="1" applyFill="1" applyBorder="1" applyAlignment="1">
      <alignment horizontal="center" vertical="center" wrapText="1" readingOrder="1"/>
    </xf>
    <xf numFmtId="0" fontId="38" fillId="14" borderId="77" xfId="0" applyFont="1" applyFill="1" applyBorder="1" applyAlignment="1">
      <alignment horizontal="center" vertical="center" wrapText="1" readingOrder="1"/>
    </xf>
    <xf numFmtId="0" fontId="39" fillId="6" borderId="77" xfId="0" applyFont="1" applyFill="1" applyBorder="1" applyAlignment="1">
      <alignment horizontal="center" vertical="center" wrapText="1" readingOrder="1"/>
    </xf>
    <xf numFmtId="0" fontId="40" fillId="0" borderId="0" xfId="0" applyFont="1" applyAlignment="1">
      <alignment horizontal="left" vertical="center" wrapText="1" readingOrder="1"/>
    </xf>
    <xf numFmtId="0" fontId="19" fillId="0" borderId="0" xfId="0" applyFont="1" applyAlignment="1">
      <alignment vertical="center"/>
    </xf>
    <xf numFmtId="0" fontId="41" fillId="0" borderId="0" xfId="0" applyFont="1" applyAlignment="1">
      <alignment vertical="center"/>
    </xf>
    <xf numFmtId="0" fontId="42" fillId="0" borderId="0" xfId="0" applyFont="1"/>
    <xf numFmtId="0" fontId="43" fillId="0" borderId="0" xfId="0" applyFont="1"/>
    <xf numFmtId="0" fontId="44" fillId="0" borderId="0" xfId="0" applyFont="1"/>
    <xf numFmtId="0" fontId="45" fillId="0" borderId="0" xfId="0" applyFont="1"/>
    <xf numFmtId="0" fontId="47" fillId="0" borderId="0" xfId="0" applyFont="1"/>
    <xf numFmtId="0" fontId="48" fillId="15" borderId="82" xfId="0" applyFont="1" applyFill="1" applyBorder="1" applyAlignment="1">
      <alignment horizontal="center" vertical="center" wrapText="1" readingOrder="1"/>
    </xf>
    <xf numFmtId="0" fontId="48" fillId="15" borderId="83" xfId="0" applyFont="1" applyFill="1" applyBorder="1" applyAlignment="1">
      <alignment horizontal="center" vertical="center" wrapText="1" readingOrder="1"/>
    </xf>
    <xf numFmtId="0" fontId="48" fillId="0" borderId="86" xfId="0" applyFont="1" applyBorder="1" applyAlignment="1">
      <alignment horizontal="center" vertical="center" wrapText="1" readingOrder="1"/>
    </xf>
    <xf numFmtId="0" fontId="49" fillId="0" borderId="86" xfId="0" applyFont="1" applyBorder="1" applyAlignment="1">
      <alignment horizontal="left" vertical="center" wrapText="1" readingOrder="1"/>
    </xf>
    <xf numFmtId="9" fontId="48" fillId="0" borderId="87" xfId="0" applyNumberFormat="1" applyFont="1" applyBorder="1" applyAlignment="1">
      <alignment horizontal="center" vertical="center" wrapText="1" readingOrder="1"/>
    </xf>
    <xf numFmtId="0" fontId="48" fillId="0" borderId="88" xfId="0" applyFont="1" applyBorder="1" applyAlignment="1">
      <alignment horizontal="center" vertical="center" wrapText="1" readingOrder="1"/>
    </xf>
    <xf numFmtId="0" fontId="49" fillId="0" borderId="88" xfId="0" applyFont="1" applyBorder="1" applyAlignment="1">
      <alignment horizontal="left" vertical="center" wrapText="1" readingOrder="1"/>
    </xf>
    <xf numFmtId="9" fontId="48" fillId="0" borderId="89" xfId="0" applyNumberFormat="1" applyFont="1" applyBorder="1" applyAlignment="1">
      <alignment horizontal="center" vertical="center" wrapText="1" readingOrder="1"/>
    </xf>
    <xf numFmtId="0" fontId="49" fillId="0" borderId="89" xfId="0" applyFont="1" applyBorder="1" applyAlignment="1">
      <alignment horizontal="center" vertical="center" wrapText="1" readingOrder="1"/>
    </xf>
    <xf numFmtId="0" fontId="48" fillId="0" borderId="95" xfId="0" applyFont="1" applyBorder="1" applyAlignment="1">
      <alignment horizontal="center" vertical="center" wrapText="1" readingOrder="1"/>
    </xf>
    <xf numFmtId="0" fontId="49" fillId="0" borderId="95" xfId="0" applyFont="1" applyBorder="1" applyAlignment="1">
      <alignment horizontal="left" vertical="center" wrapText="1" readingOrder="1"/>
    </xf>
    <xf numFmtId="0" fontId="49" fillId="0" borderId="96" xfId="0" applyFont="1" applyBorder="1" applyAlignment="1">
      <alignment horizontal="center" vertical="center" wrapText="1" readingOrder="1"/>
    </xf>
    <xf numFmtId="0" fontId="10" fillId="0" borderId="0" xfId="0" applyFont="1"/>
    <xf numFmtId="0" fontId="50" fillId="0" borderId="77" xfId="0" applyFont="1" applyBorder="1" applyAlignment="1">
      <alignment horizontal="left" vertical="center" wrapText="1" readingOrder="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0" borderId="7" xfId="0" applyFont="1" applyBorder="1" applyAlignment="1">
      <alignment horizontal="left" vertical="center" wrapText="1"/>
    </xf>
    <xf numFmtId="0" fontId="0" fillId="0" borderId="0" xfId="0" applyFont="1" applyAlignment="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5" fillId="0" borderId="4" xfId="0" quotePrefix="1" applyFont="1" applyBorder="1" applyAlignment="1">
      <alignment horizontal="left" vertical="top" wrapText="1"/>
    </xf>
    <xf numFmtId="0" fontId="3" fillId="0" borderId="5" xfId="0" applyFont="1" applyBorder="1"/>
    <xf numFmtId="0" fontId="3" fillId="0" borderId="6" xfId="0" applyFont="1" applyBorder="1"/>
    <xf numFmtId="0" fontId="6" fillId="0" borderId="9" xfId="0" applyFont="1" applyBorder="1" applyAlignment="1">
      <alignment horizontal="left" vertical="center" wrapText="1"/>
    </xf>
    <xf numFmtId="0" fontId="4" fillId="0" borderId="7" xfId="0" applyFont="1" applyBorder="1" applyAlignment="1">
      <alignment horizontal="left" vertical="top" wrapText="1"/>
    </xf>
    <xf numFmtId="0" fontId="3" fillId="0" borderId="7" xfId="0" applyFont="1" applyBorder="1"/>
    <xf numFmtId="0" fontId="10" fillId="2" borderId="12" xfId="0" applyFont="1" applyFill="1" applyBorder="1" applyAlignment="1">
      <alignment horizontal="center" vertical="center" wrapText="1"/>
    </xf>
    <xf numFmtId="0" fontId="3" fillId="0" borderId="13" xfId="0" applyFont="1" applyBorder="1"/>
    <xf numFmtId="0" fontId="10" fillId="2" borderId="14" xfId="0" applyFont="1" applyFill="1" applyBorder="1" applyAlignment="1">
      <alignment horizontal="center" vertical="center"/>
    </xf>
    <xf numFmtId="0" fontId="3" fillId="0" borderId="15" xfId="0" applyFont="1" applyBorder="1"/>
    <xf numFmtId="0" fontId="10" fillId="0" borderId="16" xfId="0" applyFont="1" applyBorder="1" applyAlignment="1">
      <alignment horizontal="left" vertical="top" wrapText="1" readingOrder="1"/>
    </xf>
    <xf numFmtId="0" fontId="3" fillId="0" borderId="17" xfId="0" applyFont="1" applyBorder="1"/>
    <xf numFmtId="0" fontId="11" fillId="0" borderId="18" xfId="0" applyFont="1" applyBorder="1" applyAlignment="1">
      <alignment horizontal="left" vertical="center" wrapText="1"/>
    </xf>
    <xf numFmtId="0" fontId="3" fillId="0" borderId="19" xfId="0" applyFont="1" applyBorder="1"/>
    <xf numFmtId="0" fontId="10" fillId="3" borderId="16" xfId="0" applyFont="1" applyFill="1" applyBorder="1" applyAlignment="1">
      <alignment horizontal="left" vertical="top" wrapText="1" readingOrder="1"/>
    </xf>
    <xf numFmtId="0" fontId="11" fillId="3" borderId="18" xfId="0" applyFont="1" applyFill="1" applyBorder="1" applyAlignment="1">
      <alignment horizontal="left" vertical="center" wrapText="1"/>
    </xf>
    <xf numFmtId="0" fontId="10" fillId="0" borderId="20" xfId="0" applyFont="1" applyBorder="1" applyAlignment="1">
      <alignment horizontal="left" vertical="center" wrapText="1"/>
    </xf>
    <xf numFmtId="0" fontId="3" fillId="0" borderId="21" xfId="0" applyFont="1" applyBorder="1"/>
    <xf numFmtId="0" fontId="11" fillId="0" borderId="22" xfId="0" applyFont="1" applyBorder="1" applyAlignment="1">
      <alignment horizontal="left" vertical="center" wrapText="1"/>
    </xf>
    <xf numFmtId="0" fontId="3" fillId="0" borderId="23" xfId="0" applyFont="1" applyBorder="1"/>
    <xf numFmtId="0" fontId="11" fillId="0" borderId="26" xfId="0" applyFont="1" applyBorder="1" applyAlignment="1">
      <alignment horizontal="left" vertical="center" wrapText="1"/>
    </xf>
    <xf numFmtId="0" fontId="3" fillId="0" borderId="27" xfId="0" applyFont="1" applyBorder="1"/>
    <xf numFmtId="0" fontId="13" fillId="0" borderId="24" xfId="0" applyFont="1" applyBorder="1" applyAlignment="1">
      <alignment horizontal="left" vertical="center" wrapText="1"/>
    </xf>
    <xf numFmtId="0" fontId="3" fillId="0" borderId="25" xfId="0" applyFont="1" applyBorder="1"/>
    <xf numFmtId="0" fontId="18" fillId="0" borderId="37" xfId="0" applyFont="1" applyBorder="1" applyAlignment="1">
      <alignment horizontal="left" vertical="center" wrapText="1"/>
    </xf>
    <xf numFmtId="0" fontId="3" fillId="0" borderId="39" xfId="0" applyFont="1" applyBorder="1"/>
    <xf numFmtId="0" fontId="3" fillId="0" borderId="38" xfId="0" applyFont="1" applyBorder="1"/>
    <xf numFmtId="0" fontId="20" fillId="5" borderId="40" xfId="0" applyFont="1" applyFill="1" applyBorder="1" applyAlignment="1">
      <alignment horizontal="center" vertical="center" wrapText="1"/>
    </xf>
    <xf numFmtId="0" fontId="3" fillId="0" borderId="43" xfId="0" applyFont="1" applyBorder="1"/>
    <xf numFmtId="0" fontId="17" fillId="4" borderId="37" xfId="0" applyFont="1" applyFill="1" applyBorder="1" applyAlignment="1">
      <alignment horizontal="left" vertical="center"/>
    </xf>
    <xf numFmtId="0" fontId="19" fillId="4" borderId="37" xfId="0" applyFont="1" applyFill="1" applyBorder="1" applyAlignment="1">
      <alignment horizontal="center" vertical="center"/>
    </xf>
    <xf numFmtId="0" fontId="15" fillId="4" borderId="31" xfId="0" applyFont="1" applyFill="1" applyBorder="1" applyAlignment="1">
      <alignment horizontal="center" vertical="center"/>
    </xf>
    <xf numFmtId="0" fontId="3" fillId="0" borderId="32" xfId="0" applyFont="1" applyBorder="1"/>
    <xf numFmtId="0" fontId="3" fillId="0" borderId="33" xfId="0" applyFont="1" applyBorder="1"/>
    <xf numFmtId="0" fontId="3" fillId="0" borderId="34" xfId="0" applyFont="1" applyBorder="1"/>
    <xf numFmtId="0" fontId="3" fillId="0" borderId="35" xfId="0" applyFont="1" applyBorder="1"/>
    <xf numFmtId="0" fontId="3" fillId="0" borderId="36" xfId="0" applyFont="1" applyBorder="1"/>
    <xf numFmtId="0" fontId="17" fillId="4" borderId="37" xfId="0" applyFont="1" applyFill="1" applyBorder="1" applyAlignment="1">
      <alignment horizontal="left" vertical="center" wrapText="1"/>
    </xf>
    <xf numFmtId="0" fontId="18" fillId="0" borderId="37" xfId="0" applyFont="1" applyBorder="1" applyAlignment="1">
      <alignment horizontal="left" vertical="center"/>
    </xf>
    <xf numFmtId="0" fontId="16" fillId="0" borderId="0" xfId="0" applyFont="1" applyAlignment="1">
      <alignment horizontal="left" vertical="center"/>
    </xf>
    <xf numFmtId="0" fontId="20" fillId="5" borderId="40" xfId="0" applyFont="1" applyFill="1" applyBorder="1" applyAlignment="1">
      <alignment horizontal="center" vertical="center" textRotation="90"/>
    </xf>
    <xf numFmtId="9" fontId="16" fillId="0" borderId="40" xfId="0" applyNumberFormat="1" applyFont="1" applyBorder="1" applyAlignment="1">
      <alignment horizontal="center" vertical="center" wrapText="1"/>
    </xf>
    <xf numFmtId="0" fontId="3" fillId="0" borderId="46" xfId="0" applyFont="1" applyBorder="1"/>
    <xf numFmtId="0" fontId="19" fillId="0" borderId="40" xfId="0" applyFont="1" applyBorder="1" applyAlignment="1">
      <alignment horizontal="center" vertical="center"/>
    </xf>
    <xf numFmtId="0" fontId="16" fillId="0" borderId="40" xfId="0" applyFont="1" applyBorder="1" applyAlignment="1">
      <alignment horizontal="center" vertical="center" wrapText="1"/>
    </xf>
    <xf numFmtId="0" fontId="16" fillId="0" borderId="40" xfId="0" applyFont="1" applyBorder="1" applyAlignment="1">
      <alignment horizontal="center" vertical="center"/>
    </xf>
    <xf numFmtId="0" fontId="19" fillId="0" borderId="40" xfId="0" applyFont="1" applyBorder="1" applyAlignment="1">
      <alignment horizontal="center" vertical="center" wrapText="1"/>
    </xf>
    <xf numFmtId="0" fontId="20" fillId="5" borderId="40" xfId="0" applyFont="1" applyFill="1" applyBorder="1" applyAlignment="1">
      <alignment horizontal="center" vertical="center" textRotation="90" wrapText="1"/>
    </xf>
    <xf numFmtId="0" fontId="20" fillId="5" borderId="42" xfId="0" applyFont="1" applyFill="1" applyBorder="1" applyAlignment="1">
      <alignment horizontal="center" vertical="center"/>
    </xf>
    <xf numFmtId="0" fontId="3" fillId="0" borderId="44" xfId="0" applyFont="1" applyBorder="1"/>
    <xf numFmtId="0" fontId="20" fillId="5" borderId="41" xfId="0" applyFont="1" applyFill="1" applyBorder="1" applyAlignment="1">
      <alignment horizontal="center" vertical="center" wrapText="1"/>
    </xf>
    <xf numFmtId="0" fontId="20" fillId="5" borderId="37" xfId="0" applyFont="1" applyFill="1" applyBorder="1" applyAlignment="1">
      <alignment horizontal="center" vertical="center" wrapText="1"/>
    </xf>
    <xf numFmtId="0" fontId="16" fillId="0" borderId="37" xfId="0" applyFont="1" applyBorder="1" applyAlignment="1">
      <alignment horizontal="left" vertical="center" wrapText="1"/>
    </xf>
    <xf numFmtId="0" fontId="20" fillId="5" borderId="41" xfId="0" applyFont="1" applyFill="1" applyBorder="1" applyAlignment="1">
      <alignment horizontal="center" vertical="center"/>
    </xf>
    <xf numFmtId="0" fontId="20" fillId="5" borderId="40" xfId="0" applyFont="1" applyFill="1" applyBorder="1" applyAlignment="1">
      <alignment horizontal="center" vertical="center"/>
    </xf>
    <xf numFmtId="0" fontId="20" fillId="5" borderId="42" xfId="0" applyFont="1" applyFill="1" applyBorder="1" applyAlignment="1">
      <alignment horizontal="center" vertical="center" wrapText="1"/>
    </xf>
    <xf numFmtId="0" fontId="24" fillId="8" borderId="47" xfId="0" applyFont="1" applyFill="1" applyBorder="1" applyAlignment="1">
      <alignment horizontal="center" vertical="center" wrapText="1" readingOrder="1"/>
    </xf>
    <xf numFmtId="0" fontId="3" fillId="0" borderId="55" xfId="0" applyFont="1" applyBorder="1"/>
    <xf numFmtId="0" fontId="3" fillId="0" borderId="52" xfId="0" applyFont="1" applyBorder="1"/>
    <xf numFmtId="0" fontId="3" fillId="0" borderId="62" xfId="0" applyFont="1" applyBorder="1"/>
    <xf numFmtId="0" fontId="24" fillId="9" borderId="63" xfId="0" applyFont="1" applyFill="1" applyBorder="1" applyAlignment="1">
      <alignment horizontal="center" wrapText="1" readingOrder="1"/>
    </xf>
    <xf numFmtId="0" fontId="3" fillId="0" borderId="49" xfId="0" applyFont="1" applyBorder="1"/>
    <xf numFmtId="0" fontId="3" fillId="0" borderId="61" xfId="0" applyFont="1" applyBorder="1"/>
    <xf numFmtId="0" fontId="3" fillId="0" borderId="54" xfId="0" applyFont="1" applyBorder="1"/>
    <xf numFmtId="0" fontId="24" fillId="9" borderId="47" xfId="0" applyFont="1" applyFill="1" applyBorder="1" applyAlignment="1">
      <alignment horizontal="center" wrapText="1" readingOrder="1"/>
    </xf>
    <xf numFmtId="0" fontId="24" fillId="8" borderId="56" xfId="0" applyFont="1" applyFill="1" applyBorder="1" applyAlignment="1">
      <alignment horizontal="center" vertical="center" wrapText="1" readingOrder="1"/>
    </xf>
    <xf numFmtId="0" fontId="3" fillId="0" borderId="59" xfId="0" applyFont="1" applyBorder="1"/>
    <xf numFmtId="0" fontId="24" fillId="8" borderId="60" xfId="0" applyFont="1" applyFill="1" applyBorder="1" applyAlignment="1">
      <alignment horizontal="center" vertical="center" wrapText="1" readingOrder="1"/>
    </xf>
    <xf numFmtId="0" fontId="24" fillId="8" borderId="63" xfId="0" applyFont="1" applyFill="1" applyBorder="1" applyAlignment="1">
      <alignment horizontal="center" vertical="center" wrapText="1" readingOrder="1"/>
    </xf>
    <xf numFmtId="0" fontId="24" fillId="9" borderId="60" xfId="0" applyFont="1" applyFill="1" applyBorder="1" applyAlignment="1">
      <alignment horizontal="center" wrapText="1" readingOrder="1"/>
    </xf>
    <xf numFmtId="0" fontId="3" fillId="0" borderId="28" xfId="0" applyFont="1" applyBorder="1"/>
    <xf numFmtId="0" fontId="3" fillId="0" borderId="64" xfId="0" applyFont="1" applyBorder="1"/>
    <xf numFmtId="0" fontId="3" fillId="0" borderId="65" xfId="0" applyFont="1" applyBorder="1"/>
    <xf numFmtId="0" fontId="3" fillId="0" borderId="30" xfId="0" applyFont="1" applyBorder="1"/>
    <xf numFmtId="0" fontId="24" fillId="3" borderId="60" xfId="0" applyFont="1" applyFill="1" applyBorder="1" applyAlignment="1">
      <alignment horizontal="center" wrapText="1" readingOrder="1"/>
    </xf>
    <xf numFmtId="0" fontId="3" fillId="0" borderId="58" xfId="0" applyFont="1" applyBorder="1"/>
    <xf numFmtId="0" fontId="24" fillId="3" borderId="56" xfId="0" applyFont="1" applyFill="1" applyBorder="1" applyAlignment="1">
      <alignment horizontal="center" wrapText="1" readingOrder="1"/>
    </xf>
    <xf numFmtId="0" fontId="24" fillId="9" borderId="56" xfId="0" applyFont="1" applyFill="1" applyBorder="1" applyAlignment="1">
      <alignment horizontal="center" wrapText="1" readingOrder="1"/>
    </xf>
    <xf numFmtId="0" fontId="24" fillId="10" borderId="47" xfId="0" applyFont="1" applyFill="1" applyBorder="1" applyAlignment="1">
      <alignment horizontal="center" wrapText="1" readingOrder="1"/>
    </xf>
    <xf numFmtId="0" fontId="24" fillId="3" borderId="47" xfId="0" applyFont="1" applyFill="1" applyBorder="1" applyAlignment="1">
      <alignment horizontal="center" wrapText="1" readingOrder="1"/>
    </xf>
    <xf numFmtId="0" fontId="24" fillId="3" borderId="63" xfId="0" applyFont="1" applyFill="1" applyBorder="1" applyAlignment="1">
      <alignment horizontal="center" wrapText="1" readingOrder="1"/>
    </xf>
    <xf numFmtId="0" fontId="25" fillId="10" borderId="56" xfId="0" applyFont="1" applyFill="1" applyBorder="1" applyAlignment="1">
      <alignment horizontal="center" vertical="center" wrapText="1" readingOrder="1"/>
    </xf>
    <xf numFmtId="0" fontId="3" fillId="0" borderId="57" xfId="0" applyFont="1" applyBorder="1"/>
    <xf numFmtId="0" fontId="3" fillId="0" borderId="29" xfId="0" applyFont="1" applyBorder="1"/>
    <xf numFmtId="0" fontId="25" fillId="8" borderId="56" xfId="0" applyFont="1" applyFill="1" applyBorder="1" applyAlignment="1">
      <alignment horizontal="center" vertical="center" wrapText="1" readingOrder="1"/>
    </xf>
    <xf numFmtId="0" fontId="25" fillId="3" borderId="56" xfId="0" applyFont="1" applyFill="1" applyBorder="1" applyAlignment="1">
      <alignment horizontal="center" vertical="center" wrapText="1" readingOrder="1"/>
    </xf>
    <xf numFmtId="0" fontId="25" fillId="9" borderId="56" xfId="0" applyFont="1" applyFill="1" applyBorder="1" applyAlignment="1">
      <alignment horizontal="center" vertical="center" wrapText="1" readingOrder="1"/>
    </xf>
    <xf numFmtId="0" fontId="23" fillId="0" borderId="56" xfId="0" applyFont="1" applyBorder="1" applyAlignment="1">
      <alignment horizontal="center" vertical="center" wrapText="1"/>
    </xf>
    <xf numFmtId="0" fontId="24" fillId="10" borderId="56" xfId="0" applyFont="1" applyFill="1" applyBorder="1" applyAlignment="1">
      <alignment horizontal="center" wrapText="1" readingOrder="1"/>
    </xf>
    <xf numFmtId="0" fontId="24" fillId="10" borderId="63" xfId="0" applyFont="1" applyFill="1" applyBorder="1" applyAlignment="1">
      <alignment horizontal="center" wrapText="1" readingOrder="1"/>
    </xf>
    <xf numFmtId="0" fontId="24" fillId="10" borderId="60" xfId="0" applyFont="1" applyFill="1" applyBorder="1" applyAlignment="1">
      <alignment horizontal="center" wrapText="1" readingOrder="1"/>
    </xf>
    <xf numFmtId="0" fontId="21" fillId="0" borderId="0" xfId="0" applyFont="1" applyAlignment="1">
      <alignment horizontal="center" vertical="center" wrapText="1"/>
    </xf>
    <xf numFmtId="0" fontId="22" fillId="7" borderId="47" xfId="0" applyFont="1" applyFill="1" applyBorder="1" applyAlignment="1">
      <alignment horizontal="center" vertical="center" wrapText="1" readingOrder="1"/>
    </xf>
    <xf numFmtId="0" fontId="3" fillId="0" borderId="48" xfId="0" applyFont="1" applyBorder="1"/>
    <xf numFmtId="0" fontId="3" fillId="0" borderId="50" xfId="0" applyFont="1" applyBorder="1"/>
    <xf numFmtId="0" fontId="3" fillId="0" borderId="51" xfId="0" applyFont="1" applyBorder="1"/>
    <xf numFmtId="0" fontId="3" fillId="0" borderId="53" xfId="0" applyFont="1" applyBorder="1"/>
    <xf numFmtId="0" fontId="22" fillId="7" borderId="47" xfId="0" applyFont="1" applyFill="1" applyBorder="1" applyAlignment="1">
      <alignment horizontal="center" vertical="center" textRotation="90" wrapText="1" readingOrder="1"/>
    </xf>
    <xf numFmtId="0" fontId="30" fillId="8" borderId="56" xfId="0" applyFont="1" applyFill="1" applyBorder="1" applyAlignment="1">
      <alignment horizontal="center" vertical="center" wrapText="1" readingOrder="1"/>
    </xf>
    <xf numFmtId="0" fontId="30" fillId="3" borderId="56" xfId="0" applyFont="1" applyFill="1" applyBorder="1" applyAlignment="1">
      <alignment horizontal="center" vertical="center" wrapText="1" readingOrder="1"/>
    </xf>
    <xf numFmtId="0" fontId="30" fillId="9" borderId="56" xfId="0" applyFont="1" applyFill="1" applyBorder="1" applyAlignment="1">
      <alignment horizontal="center" vertical="center" wrapText="1" readingOrder="1"/>
    </xf>
    <xf numFmtId="0" fontId="30" fillId="10" borderId="56" xfId="0" applyFont="1" applyFill="1" applyBorder="1" applyAlignment="1">
      <alignment horizontal="center" vertical="center" wrapText="1" readingOrder="1"/>
    </xf>
    <xf numFmtId="0" fontId="28" fillId="0" borderId="56" xfId="0" applyFont="1" applyBorder="1" applyAlignment="1">
      <alignment horizontal="center" vertical="center" wrapText="1"/>
    </xf>
    <xf numFmtId="0" fontId="27" fillId="0" borderId="0" xfId="0" applyFont="1" applyAlignment="1">
      <alignment horizontal="center" vertical="center" wrapText="1"/>
    </xf>
    <xf numFmtId="0" fontId="32" fillId="0" borderId="0" xfId="0" applyFont="1" applyAlignment="1">
      <alignment horizontal="center" vertical="center"/>
    </xf>
    <xf numFmtId="0" fontId="37" fillId="0" borderId="0" xfId="0" applyFont="1" applyAlignment="1">
      <alignment horizontal="center" vertical="center"/>
    </xf>
    <xf numFmtId="0" fontId="47" fillId="0" borderId="0" xfId="0" applyFont="1" applyAlignment="1">
      <alignment horizontal="left" vertical="center" wrapText="1"/>
    </xf>
    <xf numFmtId="0" fontId="48" fillId="0" borderId="90" xfId="0" applyFont="1" applyBorder="1" applyAlignment="1">
      <alignment horizontal="center" vertical="center" wrapText="1" readingOrder="1"/>
    </xf>
    <xf numFmtId="0" fontId="3" fillId="0" borderId="86" xfId="0" applyFont="1" applyBorder="1"/>
    <xf numFmtId="0" fontId="3" fillId="0" borderId="94" xfId="0" applyFont="1" applyBorder="1"/>
    <xf numFmtId="0" fontId="46" fillId="15" borderId="78" xfId="0" applyFont="1" applyFill="1" applyBorder="1" applyAlignment="1">
      <alignment horizontal="center" vertical="center" wrapText="1" readingOrder="1"/>
    </xf>
    <xf numFmtId="0" fontId="3" fillId="0" borderId="79" xfId="0" applyFont="1" applyBorder="1"/>
    <xf numFmtId="0" fontId="3" fillId="0" borderId="80" xfId="0" applyFont="1" applyBorder="1"/>
    <xf numFmtId="0" fontId="48" fillId="15" borderId="78" xfId="0" applyFont="1" applyFill="1" applyBorder="1" applyAlignment="1">
      <alignment horizontal="center" vertical="center" wrapText="1" readingOrder="1"/>
    </xf>
    <xf numFmtId="0" fontId="3" fillId="0" borderId="81" xfId="0" applyFont="1" applyBorder="1"/>
    <xf numFmtId="0" fontId="48" fillId="0" borderId="84" xfId="0" applyFont="1" applyBorder="1" applyAlignment="1">
      <alignment horizontal="center" vertical="center" wrapText="1" readingOrder="1"/>
    </xf>
    <xf numFmtId="0" fontId="3" fillId="0" borderId="84" xfId="0" applyFont="1" applyBorder="1"/>
    <xf numFmtId="0" fontId="3" fillId="0" borderId="91" xfId="0" applyFont="1" applyBorder="1"/>
    <xf numFmtId="0" fontId="48" fillId="0" borderId="85" xfId="0" applyFont="1" applyBorder="1" applyAlignment="1">
      <alignment horizontal="center" vertical="center" wrapText="1" readingOrder="1"/>
    </xf>
    <xf numFmtId="0" fontId="3" fillId="0" borderId="85" xfId="0" applyFont="1" applyBorder="1"/>
    <xf numFmtId="0" fontId="48" fillId="0" borderId="92" xfId="0" applyFont="1" applyBorder="1" applyAlignment="1">
      <alignment horizontal="center" vertical="center" wrapText="1" readingOrder="1"/>
    </xf>
    <xf numFmtId="0" fontId="3" fillId="0" borderId="93" xfId="0" applyFont="1" applyBorder="1"/>
  </cellXfs>
  <cellStyles count="1">
    <cellStyle name="Normal" xfId="0" builtinId="0"/>
  </cellStyles>
  <dxfs count="32">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tableStyle name="TABLA DE IMPACTO-style" pivot="0" count="3">
      <tableStyleElement type="headerRow" dxfId="31"/>
      <tableStyleElement type="firstRowStripe" dxfId="30"/>
      <tableStyleElement type="secondRow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 name="Table_1" displayName="Table_1" ref="B209:C219">
  <tableColumns count="2">
    <tableColumn id="1" name="Criterios"/>
    <tableColumn id="2" name="Subcriterios"/>
  </tableColumns>
  <tableStyleInfo name="TABLA DE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heetViews>
  <sheetFormatPr baseColWidth="10" defaultColWidth="14.42578125" defaultRowHeight="15" customHeight="1" x14ac:dyDescent="0.25"/>
  <cols>
    <col min="1" max="1" width="2.42578125" customWidth="1"/>
    <col min="2" max="3" width="21.5703125" customWidth="1"/>
    <col min="4" max="4" width="14" customWidth="1"/>
    <col min="5" max="5" width="21.5703125" customWidth="1"/>
    <col min="6" max="6" width="24.28515625" customWidth="1"/>
    <col min="7" max="8" width="21.5703125" customWidth="1"/>
    <col min="9" max="25" width="10" customWidth="1"/>
  </cols>
  <sheetData>
    <row r="1" spans="1:25" x14ac:dyDescent="0.25">
      <c r="A1" s="1"/>
      <c r="B1" s="1"/>
      <c r="C1" s="1"/>
      <c r="D1" s="1"/>
      <c r="E1" s="1"/>
      <c r="F1" s="1"/>
      <c r="G1" s="1"/>
      <c r="H1" s="1"/>
      <c r="I1" s="1"/>
      <c r="J1" s="1"/>
      <c r="K1" s="1"/>
      <c r="L1" s="1"/>
      <c r="M1" s="1"/>
      <c r="N1" s="1"/>
      <c r="O1" s="1"/>
      <c r="P1" s="1"/>
      <c r="Q1" s="1"/>
      <c r="R1" s="1"/>
      <c r="S1" s="1"/>
      <c r="T1" s="1"/>
      <c r="U1" s="1"/>
      <c r="V1" s="1"/>
    </row>
    <row r="2" spans="1:25" x14ac:dyDescent="0.25">
      <c r="A2" s="1"/>
      <c r="B2" s="124" t="s">
        <v>0</v>
      </c>
      <c r="C2" s="125"/>
      <c r="D2" s="125"/>
      <c r="E2" s="125"/>
      <c r="F2" s="125"/>
      <c r="G2" s="125"/>
      <c r="H2" s="126"/>
      <c r="I2" s="1"/>
      <c r="J2" s="1"/>
      <c r="K2" s="1"/>
      <c r="L2" s="1"/>
      <c r="M2" s="1"/>
      <c r="N2" s="1"/>
      <c r="O2" s="1"/>
      <c r="P2" s="1"/>
      <c r="Q2" s="1"/>
      <c r="R2" s="1"/>
      <c r="S2" s="1"/>
      <c r="T2" s="1"/>
      <c r="U2" s="1"/>
      <c r="V2" s="1"/>
    </row>
    <row r="3" spans="1:25" x14ac:dyDescent="0.25">
      <c r="A3" s="1"/>
      <c r="B3" s="2"/>
      <c r="C3" s="3"/>
      <c r="D3" s="3"/>
      <c r="E3" s="3"/>
      <c r="F3" s="3"/>
      <c r="G3" s="3"/>
      <c r="H3" s="4"/>
      <c r="I3" s="1"/>
      <c r="J3" s="1"/>
      <c r="K3" s="1"/>
      <c r="L3" s="1"/>
      <c r="M3" s="1"/>
      <c r="N3" s="1"/>
      <c r="O3" s="1"/>
      <c r="P3" s="1"/>
      <c r="Q3" s="1"/>
      <c r="R3" s="1"/>
      <c r="S3" s="1"/>
      <c r="T3" s="1"/>
      <c r="U3" s="1"/>
      <c r="V3" s="1"/>
    </row>
    <row r="4" spans="1:25" ht="63" customHeight="1" x14ac:dyDescent="0.25">
      <c r="A4" s="1"/>
      <c r="B4" s="127" t="s">
        <v>1</v>
      </c>
      <c r="C4" s="128"/>
      <c r="D4" s="128"/>
      <c r="E4" s="128"/>
      <c r="F4" s="128"/>
      <c r="G4" s="128"/>
      <c r="H4" s="129"/>
      <c r="I4" s="1"/>
      <c r="J4" s="1"/>
      <c r="K4" s="1"/>
      <c r="L4" s="1"/>
      <c r="M4" s="1"/>
      <c r="N4" s="1"/>
      <c r="O4" s="1"/>
      <c r="P4" s="1"/>
      <c r="Q4" s="1"/>
      <c r="R4" s="1"/>
      <c r="S4" s="1"/>
      <c r="T4" s="1"/>
      <c r="U4" s="1"/>
      <c r="V4" s="1"/>
    </row>
    <row r="5" spans="1:25" ht="63" customHeight="1" x14ac:dyDescent="0.25">
      <c r="A5" s="1"/>
      <c r="B5" s="130"/>
      <c r="C5" s="131"/>
      <c r="D5" s="131"/>
      <c r="E5" s="131"/>
      <c r="F5" s="131"/>
      <c r="G5" s="131"/>
      <c r="H5" s="132"/>
      <c r="I5" s="1"/>
      <c r="J5" s="1"/>
      <c r="K5" s="1"/>
      <c r="L5" s="1"/>
      <c r="M5" s="1"/>
      <c r="N5" s="1"/>
      <c r="O5" s="1"/>
      <c r="P5" s="1"/>
      <c r="Q5" s="1"/>
      <c r="R5" s="1"/>
      <c r="S5" s="1"/>
      <c r="T5" s="1"/>
      <c r="U5" s="1"/>
      <c r="V5" s="1"/>
    </row>
    <row r="6" spans="1:25" x14ac:dyDescent="0.25">
      <c r="A6" s="1"/>
      <c r="B6" s="133" t="s">
        <v>2</v>
      </c>
      <c r="C6" s="134"/>
      <c r="D6" s="134"/>
      <c r="E6" s="134"/>
      <c r="F6" s="134"/>
      <c r="G6" s="134"/>
      <c r="H6" s="135"/>
      <c r="I6" s="1"/>
      <c r="J6" s="1"/>
      <c r="K6" s="1"/>
      <c r="L6" s="1"/>
      <c r="M6" s="1"/>
      <c r="N6" s="1"/>
      <c r="O6" s="1"/>
      <c r="P6" s="1"/>
      <c r="Q6" s="1"/>
      <c r="R6" s="1"/>
      <c r="S6" s="1"/>
      <c r="T6" s="1"/>
      <c r="U6" s="1"/>
      <c r="V6" s="1"/>
    </row>
    <row r="7" spans="1:25" ht="95.25" customHeight="1" x14ac:dyDescent="0.25">
      <c r="A7" s="1"/>
      <c r="B7" s="136" t="s">
        <v>3</v>
      </c>
      <c r="C7" s="131"/>
      <c r="D7" s="131"/>
      <c r="E7" s="131"/>
      <c r="F7" s="131"/>
      <c r="G7" s="131"/>
      <c r="H7" s="132"/>
      <c r="I7" s="1"/>
      <c r="J7" s="1"/>
      <c r="K7" s="1"/>
      <c r="L7" s="1"/>
      <c r="M7" s="1"/>
      <c r="N7" s="1"/>
      <c r="O7" s="1"/>
      <c r="P7" s="1"/>
      <c r="Q7" s="1"/>
      <c r="R7" s="1"/>
      <c r="S7" s="1"/>
      <c r="T7" s="1"/>
      <c r="U7" s="1"/>
      <c r="V7" s="1"/>
    </row>
    <row r="8" spans="1:25" x14ac:dyDescent="0.25">
      <c r="A8" s="1"/>
      <c r="B8" s="5"/>
      <c r="C8" s="6"/>
      <c r="D8" s="6"/>
      <c r="E8" s="6"/>
      <c r="F8" s="6"/>
      <c r="G8" s="6"/>
      <c r="H8" s="7"/>
      <c r="I8" s="1"/>
      <c r="J8" s="1"/>
      <c r="K8" s="1"/>
      <c r="L8" s="1"/>
      <c r="M8" s="1"/>
      <c r="N8" s="1"/>
      <c r="O8" s="1"/>
      <c r="P8" s="1"/>
      <c r="Q8" s="1"/>
      <c r="R8" s="1"/>
      <c r="S8" s="1"/>
      <c r="T8" s="1"/>
      <c r="U8" s="1"/>
      <c r="V8" s="1"/>
    </row>
    <row r="9" spans="1:25" ht="16.5" customHeight="1" x14ac:dyDescent="0.25">
      <c r="A9" s="1"/>
      <c r="B9" s="137" t="s">
        <v>4</v>
      </c>
      <c r="C9" s="128"/>
      <c r="D9" s="128"/>
      <c r="E9" s="128"/>
      <c r="F9" s="128"/>
      <c r="G9" s="128"/>
      <c r="H9" s="129"/>
      <c r="I9" s="1"/>
      <c r="J9" s="1"/>
      <c r="K9" s="1"/>
      <c r="L9" s="1"/>
      <c r="M9" s="1"/>
      <c r="N9" s="1"/>
      <c r="O9" s="1"/>
      <c r="P9" s="1"/>
      <c r="Q9" s="1"/>
      <c r="R9" s="1"/>
      <c r="S9" s="1"/>
      <c r="T9" s="1"/>
      <c r="U9" s="1"/>
      <c r="V9" s="1"/>
    </row>
    <row r="10" spans="1:25" ht="44.25" customHeight="1" x14ac:dyDescent="0.25">
      <c r="A10" s="1"/>
      <c r="B10" s="138"/>
      <c r="C10" s="128"/>
      <c r="D10" s="128"/>
      <c r="E10" s="128"/>
      <c r="F10" s="128"/>
      <c r="G10" s="128"/>
      <c r="H10" s="129"/>
      <c r="I10" s="1"/>
      <c r="J10" s="1"/>
      <c r="K10" s="1"/>
      <c r="L10" s="1"/>
      <c r="M10" s="1"/>
      <c r="N10" s="1"/>
      <c r="O10" s="1"/>
      <c r="P10" s="1"/>
      <c r="Q10" s="1"/>
      <c r="R10" s="1"/>
      <c r="S10" s="1"/>
      <c r="T10" s="1"/>
      <c r="U10" s="1"/>
      <c r="V10" s="1"/>
      <c r="W10" s="1"/>
      <c r="X10" s="1"/>
      <c r="Y10" s="1"/>
    </row>
    <row r="11" spans="1:25" x14ac:dyDescent="0.25">
      <c r="A11" s="1"/>
      <c r="B11" s="8"/>
      <c r="C11" s="9"/>
      <c r="D11" s="10"/>
      <c r="E11" s="11"/>
      <c r="F11" s="11"/>
      <c r="G11" s="11"/>
      <c r="H11" s="12"/>
      <c r="I11" s="1"/>
      <c r="J11" s="1"/>
      <c r="K11" s="1"/>
      <c r="L11" s="1"/>
      <c r="M11" s="1"/>
      <c r="N11" s="1"/>
      <c r="O11" s="1"/>
      <c r="P11" s="1"/>
      <c r="Q11" s="1"/>
      <c r="R11" s="1"/>
      <c r="S11" s="1"/>
      <c r="T11" s="1"/>
      <c r="U11" s="1"/>
      <c r="V11" s="1"/>
      <c r="W11" s="1"/>
      <c r="X11" s="1"/>
      <c r="Y11" s="1"/>
    </row>
    <row r="12" spans="1:25" x14ac:dyDescent="0.25">
      <c r="A12" s="1"/>
      <c r="B12" s="8"/>
      <c r="C12" s="139" t="s">
        <v>5</v>
      </c>
      <c r="D12" s="140"/>
      <c r="E12" s="141" t="s">
        <v>6</v>
      </c>
      <c r="F12" s="142"/>
      <c r="G12" s="9"/>
      <c r="H12" s="12"/>
      <c r="I12" s="1"/>
      <c r="J12" s="1"/>
      <c r="K12" s="1"/>
      <c r="L12" s="1"/>
      <c r="M12" s="1"/>
      <c r="N12" s="1"/>
      <c r="O12" s="1"/>
      <c r="P12" s="1"/>
      <c r="Q12" s="1"/>
      <c r="R12" s="1"/>
      <c r="S12" s="1"/>
      <c r="T12" s="1"/>
      <c r="U12" s="1"/>
      <c r="V12" s="1"/>
      <c r="W12" s="1"/>
      <c r="X12" s="1"/>
      <c r="Y12" s="1"/>
    </row>
    <row r="13" spans="1:25" ht="35.25" customHeight="1" x14ac:dyDescent="0.25">
      <c r="A13" s="1"/>
      <c r="B13" s="8"/>
      <c r="C13" s="143" t="s">
        <v>7</v>
      </c>
      <c r="D13" s="144"/>
      <c r="E13" s="145" t="s">
        <v>8</v>
      </c>
      <c r="F13" s="146"/>
      <c r="G13" s="9"/>
      <c r="H13" s="12"/>
      <c r="I13" s="1"/>
      <c r="J13" s="1"/>
      <c r="K13" s="1"/>
      <c r="L13" s="1"/>
      <c r="M13" s="1"/>
      <c r="N13" s="1"/>
      <c r="O13" s="1"/>
      <c r="P13" s="1"/>
      <c r="Q13" s="1"/>
      <c r="R13" s="1"/>
      <c r="S13" s="1"/>
      <c r="T13" s="1"/>
      <c r="U13" s="1"/>
      <c r="V13" s="1"/>
      <c r="W13" s="1"/>
      <c r="X13" s="1"/>
      <c r="Y13" s="1"/>
    </row>
    <row r="14" spans="1:25" ht="17.25" customHeight="1" x14ac:dyDescent="0.25">
      <c r="A14" s="1"/>
      <c r="B14" s="8"/>
      <c r="C14" s="147" t="s">
        <v>9</v>
      </c>
      <c r="D14" s="144"/>
      <c r="E14" s="148" t="s">
        <v>10</v>
      </c>
      <c r="F14" s="146"/>
      <c r="G14" s="9"/>
      <c r="H14" s="12"/>
      <c r="I14" s="1"/>
      <c r="J14" s="1"/>
      <c r="K14" s="1"/>
      <c r="L14" s="1"/>
      <c r="M14" s="1"/>
      <c r="N14" s="1"/>
      <c r="O14" s="1"/>
      <c r="P14" s="1"/>
      <c r="Q14" s="1"/>
      <c r="R14" s="1"/>
      <c r="S14" s="1"/>
      <c r="T14" s="1"/>
      <c r="U14" s="1"/>
      <c r="V14" s="1"/>
      <c r="W14" s="1"/>
      <c r="X14" s="1"/>
      <c r="Y14" s="1"/>
    </row>
    <row r="15" spans="1:25" ht="19.5" customHeight="1" x14ac:dyDescent="0.25">
      <c r="A15" s="1"/>
      <c r="B15" s="8"/>
      <c r="C15" s="143" t="s">
        <v>11</v>
      </c>
      <c r="D15" s="144"/>
      <c r="E15" s="145" t="s">
        <v>12</v>
      </c>
      <c r="F15" s="146"/>
      <c r="G15" s="9"/>
      <c r="H15" s="12"/>
      <c r="I15" s="1"/>
      <c r="J15" s="1"/>
      <c r="K15" s="1"/>
      <c r="L15" s="1"/>
      <c r="M15" s="1"/>
      <c r="N15" s="1"/>
      <c r="O15" s="1"/>
      <c r="P15" s="1"/>
      <c r="Q15" s="1"/>
      <c r="R15" s="1"/>
      <c r="S15" s="1"/>
      <c r="T15" s="1"/>
      <c r="U15" s="1"/>
      <c r="V15" s="1"/>
      <c r="W15" s="1"/>
      <c r="X15" s="1"/>
      <c r="Y15" s="1"/>
    </row>
    <row r="16" spans="1:25" ht="69.75" customHeight="1" x14ac:dyDescent="0.25">
      <c r="A16" s="1"/>
      <c r="B16" s="8"/>
      <c r="C16" s="143" t="s">
        <v>13</v>
      </c>
      <c r="D16" s="144"/>
      <c r="E16" s="145" t="s">
        <v>14</v>
      </c>
      <c r="F16" s="146"/>
      <c r="G16" s="9"/>
      <c r="H16" s="12"/>
      <c r="I16" s="1"/>
      <c r="J16" s="1"/>
      <c r="K16" s="1"/>
      <c r="L16" s="1"/>
      <c r="M16" s="1"/>
      <c r="N16" s="1"/>
      <c r="O16" s="1"/>
      <c r="P16" s="1"/>
      <c r="Q16" s="1"/>
      <c r="R16" s="1"/>
      <c r="S16" s="1"/>
      <c r="T16" s="1"/>
      <c r="U16" s="1"/>
      <c r="V16" s="1"/>
      <c r="W16" s="1"/>
      <c r="X16" s="1"/>
      <c r="Y16" s="1"/>
    </row>
    <row r="17" spans="1:25" ht="34.5" customHeight="1" x14ac:dyDescent="0.25">
      <c r="A17" s="1"/>
      <c r="B17" s="13"/>
      <c r="C17" s="149" t="s">
        <v>15</v>
      </c>
      <c r="D17" s="150"/>
      <c r="E17" s="151" t="s">
        <v>16</v>
      </c>
      <c r="F17" s="152"/>
      <c r="G17" s="14"/>
      <c r="H17" s="15"/>
      <c r="I17" s="1"/>
      <c r="J17" s="1"/>
      <c r="K17" s="1"/>
      <c r="L17" s="1"/>
      <c r="M17" s="1"/>
      <c r="N17" s="1"/>
      <c r="O17" s="1"/>
      <c r="P17" s="1"/>
      <c r="Q17" s="1"/>
      <c r="R17" s="1"/>
      <c r="S17" s="1"/>
      <c r="T17" s="1"/>
      <c r="U17" s="1"/>
      <c r="V17" s="1"/>
      <c r="W17" s="1"/>
      <c r="X17" s="1"/>
      <c r="Y17" s="1"/>
    </row>
    <row r="18" spans="1:25" ht="27.75" customHeight="1" x14ac:dyDescent="0.25">
      <c r="A18" s="1"/>
      <c r="B18" s="13"/>
      <c r="C18" s="149" t="s">
        <v>17</v>
      </c>
      <c r="D18" s="150"/>
      <c r="E18" s="151" t="s">
        <v>18</v>
      </c>
      <c r="F18" s="152"/>
      <c r="G18" s="14"/>
      <c r="H18" s="15"/>
      <c r="I18" s="1"/>
      <c r="J18" s="1"/>
      <c r="K18" s="1"/>
      <c r="L18" s="1"/>
      <c r="M18" s="1"/>
      <c r="N18" s="1"/>
      <c r="O18" s="1"/>
      <c r="P18" s="1"/>
      <c r="Q18" s="1"/>
      <c r="R18" s="1"/>
      <c r="S18" s="1"/>
      <c r="T18" s="1"/>
      <c r="U18" s="1"/>
      <c r="V18" s="1"/>
      <c r="W18" s="1"/>
      <c r="X18" s="1"/>
      <c r="Y18" s="1"/>
    </row>
    <row r="19" spans="1:25" ht="28.5" customHeight="1" x14ac:dyDescent="0.25">
      <c r="A19" s="1"/>
      <c r="B19" s="13"/>
      <c r="C19" s="149" t="s">
        <v>19</v>
      </c>
      <c r="D19" s="150"/>
      <c r="E19" s="151" t="s">
        <v>20</v>
      </c>
      <c r="F19" s="152"/>
      <c r="G19" s="14"/>
      <c r="H19" s="15"/>
      <c r="I19" s="1"/>
      <c r="J19" s="1"/>
      <c r="K19" s="1"/>
      <c r="L19" s="1"/>
      <c r="M19" s="1"/>
      <c r="N19" s="1"/>
      <c r="O19" s="1"/>
      <c r="P19" s="1"/>
      <c r="Q19" s="1"/>
      <c r="R19" s="1"/>
      <c r="S19" s="1"/>
      <c r="T19" s="1"/>
      <c r="U19" s="1"/>
      <c r="V19" s="1"/>
      <c r="W19" s="1"/>
      <c r="X19" s="1"/>
      <c r="Y19" s="1"/>
    </row>
    <row r="20" spans="1:25" ht="72.75" customHeight="1" x14ac:dyDescent="0.25">
      <c r="A20" s="1"/>
      <c r="B20" s="13"/>
      <c r="C20" s="149" t="s">
        <v>21</v>
      </c>
      <c r="D20" s="150"/>
      <c r="E20" s="151" t="s">
        <v>22</v>
      </c>
      <c r="F20" s="152"/>
      <c r="G20" s="14"/>
      <c r="H20" s="15"/>
      <c r="I20" s="1"/>
      <c r="J20" s="1"/>
      <c r="K20" s="1"/>
      <c r="L20" s="1"/>
      <c r="M20" s="1"/>
      <c r="N20" s="1"/>
      <c r="O20" s="1"/>
      <c r="P20" s="1"/>
      <c r="Q20" s="1"/>
      <c r="R20" s="1"/>
      <c r="S20" s="1"/>
      <c r="T20" s="1"/>
      <c r="U20" s="1"/>
      <c r="V20" s="1"/>
      <c r="W20" s="1"/>
      <c r="X20" s="1"/>
      <c r="Y20" s="1"/>
    </row>
    <row r="21" spans="1:25" ht="64.5" customHeight="1" x14ac:dyDescent="0.25">
      <c r="A21" s="1"/>
      <c r="B21" s="13"/>
      <c r="C21" s="149" t="s">
        <v>23</v>
      </c>
      <c r="D21" s="150"/>
      <c r="E21" s="151" t="s">
        <v>24</v>
      </c>
      <c r="F21" s="152"/>
      <c r="G21" s="14"/>
      <c r="H21" s="15"/>
      <c r="I21" s="1"/>
      <c r="J21" s="1"/>
      <c r="K21" s="1"/>
      <c r="L21" s="1"/>
      <c r="M21" s="1"/>
      <c r="N21" s="1"/>
      <c r="O21" s="1"/>
      <c r="P21" s="1"/>
      <c r="Q21" s="1"/>
      <c r="R21" s="1"/>
      <c r="S21" s="1"/>
      <c r="T21" s="1"/>
      <c r="U21" s="1"/>
      <c r="V21" s="1"/>
      <c r="W21" s="1"/>
      <c r="X21" s="1"/>
      <c r="Y21" s="1"/>
    </row>
    <row r="22" spans="1:25" ht="71.25" customHeight="1" x14ac:dyDescent="0.25">
      <c r="A22" s="1"/>
      <c r="B22" s="13"/>
      <c r="C22" s="149" t="s">
        <v>25</v>
      </c>
      <c r="D22" s="150"/>
      <c r="E22" s="151" t="s">
        <v>26</v>
      </c>
      <c r="F22" s="152"/>
      <c r="G22" s="14"/>
      <c r="H22" s="15"/>
      <c r="I22" s="1"/>
      <c r="J22" s="1"/>
      <c r="K22" s="1"/>
      <c r="L22" s="1"/>
      <c r="M22" s="1"/>
      <c r="N22" s="1"/>
      <c r="O22" s="1"/>
      <c r="P22" s="1"/>
      <c r="Q22" s="1"/>
      <c r="R22" s="1"/>
      <c r="S22" s="1"/>
      <c r="T22" s="1"/>
      <c r="U22" s="1"/>
      <c r="V22" s="1"/>
      <c r="W22" s="1"/>
      <c r="X22" s="1"/>
      <c r="Y22" s="1"/>
    </row>
    <row r="23" spans="1:25" ht="55.5" customHeight="1" x14ac:dyDescent="0.25">
      <c r="A23" s="1"/>
      <c r="B23" s="13"/>
      <c r="C23" s="149" t="s">
        <v>27</v>
      </c>
      <c r="D23" s="150"/>
      <c r="E23" s="151" t="s">
        <v>28</v>
      </c>
      <c r="F23" s="152"/>
      <c r="G23" s="14"/>
      <c r="H23" s="15"/>
      <c r="I23" s="1"/>
      <c r="J23" s="1"/>
      <c r="K23" s="1"/>
      <c r="L23" s="1"/>
      <c r="M23" s="1"/>
      <c r="N23" s="1"/>
      <c r="O23" s="1"/>
      <c r="P23" s="1"/>
      <c r="Q23" s="1"/>
      <c r="R23" s="1"/>
      <c r="S23" s="1"/>
      <c r="T23" s="1"/>
      <c r="U23" s="1"/>
      <c r="V23" s="1"/>
      <c r="W23" s="1"/>
      <c r="X23" s="1"/>
      <c r="Y23" s="1"/>
    </row>
    <row r="24" spans="1:25" ht="42" customHeight="1" x14ac:dyDescent="0.25">
      <c r="A24" s="1"/>
      <c r="B24" s="13"/>
      <c r="C24" s="149" t="s">
        <v>29</v>
      </c>
      <c r="D24" s="150"/>
      <c r="E24" s="151" t="s">
        <v>30</v>
      </c>
      <c r="F24" s="152"/>
      <c r="G24" s="14"/>
      <c r="H24" s="15"/>
      <c r="I24" s="1"/>
      <c r="J24" s="1"/>
      <c r="K24" s="1"/>
      <c r="L24" s="1"/>
      <c r="M24" s="1"/>
      <c r="N24" s="1"/>
      <c r="O24" s="1"/>
      <c r="P24" s="1"/>
      <c r="Q24" s="1"/>
      <c r="R24" s="1"/>
      <c r="S24" s="1"/>
      <c r="T24" s="1"/>
      <c r="U24" s="1"/>
      <c r="V24" s="1"/>
      <c r="W24" s="1"/>
      <c r="X24" s="1"/>
      <c r="Y24" s="1"/>
    </row>
    <row r="25" spans="1:25" ht="59.25" customHeight="1" x14ac:dyDescent="0.25">
      <c r="A25" s="1"/>
      <c r="B25" s="13"/>
      <c r="C25" s="149" t="s">
        <v>31</v>
      </c>
      <c r="D25" s="150"/>
      <c r="E25" s="151" t="s">
        <v>32</v>
      </c>
      <c r="F25" s="152"/>
      <c r="G25" s="14"/>
      <c r="H25" s="15"/>
      <c r="I25" s="1"/>
      <c r="J25" s="1"/>
      <c r="K25" s="1"/>
      <c r="L25" s="1"/>
      <c r="M25" s="1"/>
      <c r="N25" s="1"/>
      <c r="O25" s="1"/>
      <c r="P25" s="1"/>
      <c r="Q25" s="1"/>
      <c r="R25" s="1"/>
      <c r="S25" s="1"/>
      <c r="T25" s="1"/>
      <c r="U25" s="1"/>
      <c r="V25" s="1"/>
      <c r="W25" s="1"/>
      <c r="X25" s="1"/>
      <c r="Y25" s="1"/>
    </row>
    <row r="26" spans="1:25" ht="23.25" customHeight="1" x14ac:dyDescent="0.25">
      <c r="A26" s="1"/>
      <c r="B26" s="13"/>
      <c r="C26" s="149" t="s">
        <v>33</v>
      </c>
      <c r="D26" s="150"/>
      <c r="E26" s="151" t="s">
        <v>34</v>
      </c>
      <c r="F26" s="152"/>
      <c r="G26" s="14"/>
      <c r="H26" s="15"/>
      <c r="I26" s="1"/>
      <c r="J26" s="1"/>
      <c r="K26" s="1"/>
      <c r="L26" s="1"/>
      <c r="M26" s="1"/>
      <c r="N26" s="1"/>
      <c r="O26" s="1"/>
      <c r="P26" s="1"/>
      <c r="Q26" s="1"/>
      <c r="R26" s="1"/>
      <c r="S26" s="1"/>
      <c r="T26" s="1"/>
      <c r="U26" s="1"/>
      <c r="V26" s="1"/>
      <c r="W26" s="1"/>
      <c r="X26" s="1"/>
      <c r="Y26" s="1"/>
    </row>
    <row r="27" spans="1:25" ht="30.75" customHeight="1" x14ac:dyDescent="0.25">
      <c r="A27" s="1"/>
      <c r="B27" s="13"/>
      <c r="C27" s="149" t="s">
        <v>35</v>
      </c>
      <c r="D27" s="150"/>
      <c r="E27" s="151" t="s">
        <v>36</v>
      </c>
      <c r="F27" s="152"/>
      <c r="G27" s="14"/>
      <c r="H27" s="15"/>
      <c r="I27" s="1"/>
      <c r="J27" s="1"/>
      <c r="K27" s="1"/>
      <c r="L27" s="1"/>
      <c r="M27" s="1"/>
      <c r="N27" s="1"/>
      <c r="O27" s="1"/>
      <c r="P27" s="1"/>
      <c r="Q27" s="1"/>
      <c r="R27" s="1"/>
      <c r="S27" s="1"/>
      <c r="T27" s="1"/>
      <c r="U27" s="1"/>
      <c r="V27" s="1"/>
      <c r="W27" s="1"/>
      <c r="X27" s="1"/>
      <c r="Y27" s="1"/>
    </row>
    <row r="28" spans="1:25" ht="35.25" customHeight="1" x14ac:dyDescent="0.25">
      <c r="A28" s="1"/>
      <c r="B28" s="13"/>
      <c r="C28" s="149" t="s">
        <v>37</v>
      </c>
      <c r="D28" s="150"/>
      <c r="E28" s="151" t="s">
        <v>38</v>
      </c>
      <c r="F28" s="152"/>
      <c r="G28" s="14"/>
      <c r="H28" s="15"/>
      <c r="I28" s="1"/>
      <c r="J28" s="1"/>
      <c r="K28" s="1"/>
      <c r="L28" s="1"/>
      <c r="M28" s="1"/>
      <c r="N28" s="1"/>
      <c r="O28" s="1"/>
      <c r="P28" s="1"/>
      <c r="Q28" s="1"/>
      <c r="R28" s="1"/>
      <c r="S28" s="1"/>
      <c r="T28" s="1"/>
      <c r="U28" s="1"/>
      <c r="V28" s="1"/>
      <c r="W28" s="1"/>
      <c r="X28" s="1"/>
      <c r="Y28" s="1"/>
    </row>
    <row r="29" spans="1:25" ht="33" customHeight="1" x14ac:dyDescent="0.25">
      <c r="A29" s="1"/>
      <c r="B29" s="13"/>
      <c r="C29" s="149" t="s">
        <v>39</v>
      </c>
      <c r="D29" s="150"/>
      <c r="E29" s="151" t="s">
        <v>38</v>
      </c>
      <c r="F29" s="152"/>
      <c r="G29" s="14"/>
      <c r="H29" s="15"/>
      <c r="I29" s="1"/>
      <c r="J29" s="1"/>
      <c r="K29" s="1"/>
      <c r="L29" s="1"/>
      <c r="M29" s="1"/>
      <c r="N29" s="1"/>
      <c r="O29" s="1"/>
      <c r="P29" s="1"/>
      <c r="Q29" s="1"/>
      <c r="R29" s="1"/>
      <c r="S29" s="1"/>
      <c r="T29" s="1"/>
      <c r="U29" s="1"/>
      <c r="V29" s="1"/>
      <c r="W29" s="1"/>
      <c r="X29" s="1"/>
      <c r="Y29" s="1"/>
    </row>
    <row r="30" spans="1:25" ht="30" customHeight="1" x14ac:dyDescent="0.25">
      <c r="A30" s="1"/>
      <c r="B30" s="13"/>
      <c r="C30" s="149" t="s">
        <v>40</v>
      </c>
      <c r="D30" s="150"/>
      <c r="E30" s="151" t="s">
        <v>41</v>
      </c>
      <c r="F30" s="152"/>
      <c r="G30" s="14"/>
      <c r="H30" s="15"/>
      <c r="I30" s="1"/>
      <c r="J30" s="1"/>
      <c r="K30" s="1"/>
      <c r="L30" s="1"/>
      <c r="M30" s="1"/>
      <c r="N30" s="1"/>
      <c r="O30" s="1"/>
      <c r="P30" s="1"/>
      <c r="Q30" s="1"/>
      <c r="R30" s="1"/>
      <c r="S30" s="1"/>
      <c r="T30" s="1"/>
      <c r="U30" s="1"/>
      <c r="V30" s="1"/>
      <c r="W30" s="1"/>
      <c r="X30" s="1"/>
      <c r="Y30" s="1"/>
    </row>
    <row r="31" spans="1:25" ht="35.25" customHeight="1" x14ac:dyDescent="0.25">
      <c r="A31" s="1"/>
      <c r="B31" s="13"/>
      <c r="C31" s="149" t="s">
        <v>42</v>
      </c>
      <c r="D31" s="150"/>
      <c r="E31" s="151" t="s">
        <v>43</v>
      </c>
      <c r="F31" s="152"/>
      <c r="G31" s="14"/>
      <c r="H31" s="15"/>
      <c r="I31" s="1"/>
      <c r="J31" s="1"/>
      <c r="K31" s="1"/>
      <c r="L31" s="1"/>
      <c r="M31" s="1"/>
      <c r="N31" s="1"/>
      <c r="O31" s="1"/>
      <c r="P31" s="1"/>
      <c r="Q31" s="1"/>
      <c r="R31" s="1"/>
      <c r="S31" s="1"/>
      <c r="T31" s="1"/>
      <c r="U31" s="1"/>
      <c r="V31" s="1"/>
      <c r="W31" s="1"/>
      <c r="X31" s="1"/>
      <c r="Y31" s="1"/>
    </row>
    <row r="32" spans="1:25" ht="31.5" customHeight="1" x14ac:dyDescent="0.25">
      <c r="A32" s="1"/>
      <c r="B32" s="13"/>
      <c r="C32" s="149" t="s">
        <v>44</v>
      </c>
      <c r="D32" s="150"/>
      <c r="E32" s="151" t="s">
        <v>45</v>
      </c>
      <c r="F32" s="152"/>
      <c r="G32" s="14"/>
      <c r="H32" s="15"/>
      <c r="I32" s="1"/>
      <c r="J32" s="1"/>
      <c r="K32" s="1"/>
      <c r="L32" s="1"/>
      <c r="M32" s="1"/>
      <c r="N32" s="1"/>
      <c r="O32" s="1"/>
      <c r="P32" s="1"/>
      <c r="Q32" s="1"/>
      <c r="R32" s="1"/>
      <c r="S32" s="1"/>
      <c r="T32" s="1"/>
      <c r="U32" s="1"/>
      <c r="V32" s="1"/>
      <c r="W32" s="1"/>
      <c r="X32" s="1"/>
      <c r="Y32" s="1"/>
    </row>
    <row r="33" spans="1:25" ht="35.25" customHeight="1" x14ac:dyDescent="0.25">
      <c r="A33" s="1"/>
      <c r="B33" s="13"/>
      <c r="C33" s="149" t="s">
        <v>46</v>
      </c>
      <c r="D33" s="150"/>
      <c r="E33" s="151" t="s">
        <v>47</v>
      </c>
      <c r="F33" s="152"/>
      <c r="G33" s="14"/>
      <c r="H33" s="15"/>
      <c r="I33" s="1"/>
      <c r="J33" s="1"/>
      <c r="K33" s="1"/>
      <c r="L33" s="1"/>
      <c r="M33" s="1"/>
      <c r="N33" s="1"/>
      <c r="O33" s="1"/>
      <c r="P33" s="1"/>
      <c r="Q33" s="1"/>
      <c r="R33" s="1"/>
      <c r="S33" s="1"/>
      <c r="T33" s="1"/>
      <c r="U33" s="1"/>
      <c r="V33" s="1"/>
      <c r="W33" s="1"/>
      <c r="X33" s="1"/>
      <c r="Y33" s="1"/>
    </row>
    <row r="34" spans="1:25" ht="59.25" customHeight="1" x14ac:dyDescent="0.25">
      <c r="A34" s="1"/>
      <c r="B34" s="13"/>
      <c r="C34" s="149" t="s">
        <v>48</v>
      </c>
      <c r="D34" s="150"/>
      <c r="E34" s="151" t="s">
        <v>49</v>
      </c>
      <c r="F34" s="152"/>
      <c r="G34" s="14"/>
      <c r="H34" s="15"/>
      <c r="I34" s="1"/>
      <c r="J34" s="1"/>
      <c r="K34" s="1"/>
      <c r="L34" s="1"/>
      <c r="M34" s="1"/>
      <c r="N34" s="1"/>
      <c r="O34" s="1"/>
      <c r="P34" s="1"/>
      <c r="Q34" s="1"/>
      <c r="R34" s="1"/>
      <c r="S34" s="1"/>
      <c r="T34" s="1"/>
      <c r="U34" s="1"/>
      <c r="V34" s="1"/>
      <c r="W34" s="1"/>
      <c r="X34" s="1"/>
      <c r="Y34" s="1"/>
    </row>
    <row r="35" spans="1:25" ht="29.25" customHeight="1" x14ac:dyDescent="0.25">
      <c r="A35" s="1"/>
      <c r="B35" s="13"/>
      <c r="C35" s="149" t="s">
        <v>50</v>
      </c>
      <c r="D35" s="150"/>
      <c r="E35" s="151" t="s">
        <v>51</v>
      </c>
      <c r="F35" s="152"/>
      <c r="G35" s="14"/>
      <c r="H35" s="15"/>
      <c r="I35" s="1"/>
      <c r="J35" s="1"/>
      <c r="K35" s="1"/>
      <c r="L35" s="1"/>
      <c r="M35" s="1"/>
      <c r="N35" s="1"/>
      <c r="O35" s="1"/>
      <c r="P35" s="1"/>
      <c r="Q35" s="1"/>
      <c r="R35" s="1"/>
      <c r="S35" s="1"/>
      <c r="T35" s="1"/>
      <c r="U35" s="1"/>
      <c r="V35" s="1"/>
      <c r="W35" s="1"/>
      <c r="X35" s="1"/>
      <c r="Y35" s="1"/>
    </row>
    <row r="36" spans="1:25" ht="82.5" customHeight="1" x14ac:dyDescent="0.25">
      <c r="A36" s="1"/>
      <c r="B36" s="13"/>
      <c r="C36" s="149" t="s">
        <v>52</v>
      </c>
      <c r="D36" s="150"/>
      <c r="E36" s="151" t="s">
        <v>53</v>
      </c>
      <c r="F36" s="152"/>
      <c r="G36" s="14"/>
      <c r="H36" s="15"/>
      <c r="I36" s="1"/>
      <c r="J36" s="1"/>
      <c r="K36" s="1"/>
      <c r="L36" s="1"/>
      <c r="M36" s="1"/>
      <c r="N36" s="1"/>
      <c r="O36" s="1"/>
      <c r="P36" s="1"/>
      <c r="Q36" s="1"/>
      <c r="R36" s="1"/>
      <c r="S36" s="1"/>
      <c r="T36" s="1"/>
      <c r="U36" s="1"/>
      <c r="V36" s="1"/>
      <c r="W36" s="1"/>
      <c r="X36" s="1"/>
      <c r="Y36" s="1"/>
    </row>
    <row r="37" spans="1:25" ht="46.5" customHeight="1" x14ac:dyDescent="0.25">
      <c r="A37" s="1"/>
      <c r="B37" s="13"/>
      <c r="C37" s="149" t="s">
        <v>54</v>
      </c>
      <c r="D37" s="150"/>
      <c r="E37" s="151" t="s">
        <v>55</v>
      </c>
      <c r="F37" s="152"/>
      <c r="G37" s="14"/>
      <c r="H37" s="15"/>
      <c r="I37" s="1"/>
      <c r="J37" s="1"/>
      <c r="K37" s="1"/>
      <c r="L37" s="1"/>
      <c r="M37" s="1"/>
      <c r="N37" s="1"/>
      <c r="O37" s="1"/>
      <c r="P37" s="1"/>
      <c r="Q37" s="1"/>
      <c r="R37" s="1"/>
      <c r="S37" s="1"/>
      <c r="T37" s="1"/>
      <c r="U37" s="1"/>
      <c r="V37" s="1"/>
      <c r="W37" s="1"/>
      <c r="X37" s="1"/>
      <c r="Y37" s="1"/>
    </row>
    <row r="38" spans="1:25" ht="6.75" customHeight="1" x14ac:dyDescent="0.25">
      <c r="A38" s="1"/>
      <c r="B38" s="13"/>
      <c r="C38" s="155"/>
      <c r="D38" s="156"/>
      <c r="E38" s="153"/>
      <c r="F38" s="154"/>
      <c r="G38" s="14"/>
      <c r="H38" s="15"/>
      <c r="I38" s="1"/>
      <c r="J38" s="1"/>
      <c r="K38" s="1"/>
      <c r="L38" s="1"/>
      <c r="M38" s="1"/>
      <c r="N38" s="1"/>
      <c r="O38" s="1"/>
      <c r="P38" s="1"/>
      <c r="Q38" s="1"/>
      <c r="R38" s="1"/>
      <c r="S38" s="1"/>
      <c r="T38" s="1"/>
      <c r="U38" s="1"/>
      <c r="V38" s="1"/>
      <c r="W38" s="1"/>
      <c r="X38" s="1"/>
      <c r="Y38" s="1"/>
    </row>
    <row r="39" spans="1:25" ht="15.75" customHeight="1" x14ac:dyDescent="0.25">
      <c r="A39" s="1"/>
      <c r="B39" s="13"/>
      <c r="C39" s="16"/>
      <c r="D39" s="16"/>
      <c r="E39" s="17"/>
      <c r="F39" s="17"/>
      <c r="G39" s="14"/>
      <c r="H39" s="15"/>
      <c r="I39" s="1"/>
      <c r="J39" s="1"/>
      <c r="K39" s="1"/>
      <c r="L39" s="1"/>
      <c r="M39" s="1"/>
      <c r="N39" s="1"/>
      <c r="O39" s="1"/>
      <c r="P39" s="1"/>
      <c r="Q39" s="1"/>
      <c r="R39" s="1"/>
      <c r="S39" s="1"/>
      <c r="T39" s="1"/>
      <c r="U39" s="1"/>
      <c r="V39" s="1"/>
      <c r="W39" s="1"/>
      <c r="X39" s="1"/>
      <c r="Y39" s="1"/>
    </row>
    <row r="40" spans="1:25" ht="21" customHeight="1" x14ac:dyDescent="0.25">
      <c r="A40" s="1"/>
      <c r="B40" s="137" t="s">
        <v>56</v>
      </c>
      <c r="C40" s="128"/>
      <c r="D40" s="128"/>
      <c r="E40" s="128"/>
      <c r="F40" s="128"/>
      <c r="G40" s="128"/>
      <c r="H40" s="129"/>
      <c r="I40" s="1"/>
      <c r="J40" s="1"/>
      <c r="K40" s="1"/>
      <c r="L40" s="1"/>
      <c r="M40" s="1"/>
      <c r="N40" s="1"/>
      <c r="O40" s="1"/>
      <c r="P40" s="1"/>
      <c r="Q40" s="1"/>
      <c r="R40" s="1"/>
      <c r="S40" s="1"/>
      <c r="T40" s="1"/>
      <c r="U40" s="1"/>
      <c r="V40" s="1"/>
      <c r="W40" s="1"/>
      <c r="X40" s="1"/>
      <c r="Y40" s="1"/>
    </row>
    <row r="41" spans="1:25" ht="20.25" customHeight="1" x14ac:dyDescent="0.25">
      <c r="A41" s="1"/>
      <c r="B41" s="137" t="s">
        <v>57</v>
      </c>
      <c r="C41" s="128"/>
      <c r="D41" s="128"/>
      <c r="E41" s="128"/>
      <c r="F41" s="128"/>
      <c r="G41" s="128"/>
      <c r="H41" s="129"/>
      <c r="I41" s="1"/>
      <c r="J41" s="1"/>
      <c r="K41" s="1"/>
      <c r="L41" s="1"/>
      <c r="M41" s="1"/>
      <c r="N41" s="1"/>
      <c r="O41" s="1"/>
      <c r="P41" s="1"/>
      <c r="Q41" s="1"/>
      <c r="R41" s="1"/>
      <c r="S41" s="1"/>
      <c r="T41" s="1"/>
      <c r="U41" s="1"/>
      <c r="V41" s="1"/>
      <c r="W41" s="1"/>
      <c r="X41" s="1"/>
      <c r="Y41" s="1"/>
    </row>
    <row r="42" spans="1:25" ht="20.25" customHeight="1" x14ac:dyDescent="0.25">
      <c r="A42" s="1"/>
      <c r="B42" s="137" t="s">
        <v>58</v>
      </c>
      <c r="C42" s="128"/>
      <c r="D42" s="128"/>
      <c r="E42" s="128"/>
      <c r="F42" s="128"/>
      <c r="G42" s="128"/>
      <c r="H42" s="129"/>
      <c r="I42" s="1"/>
      <c r="J42" s="1"/>
      <c r="K42" s="1"/>
      <c r="L42" s="1"/>
      <c r="M42" s="1"/>
      <c r="N42" s="1"/>
      <c r="O42" s="1"/>
      <c r="P42" s="1"/>
      <c r="Q42" s="1"/>
      <c r="R42" s="1"/>
      <c r="S42" s="1"/>
      <c r="T42" s="1"/>
      <c r="U42" s="1"/>
      <c r="V42" s="1"/>
      <c r="W42" s="1"/>
      <c r="X42" s="1"/>
      <c r="Y42" s="1"/>
    </row>
    <row r="43" spans="1:25" ht="20.25" customHeight="1" x14ac:dyDescent="0.25">
      <c r="A43" s="1"/>
      <c r="B43" s="137" t="s">
        <v>59</v>
      </c>
      <c r="C43" s="128"/>
      <c r="D43" s="128"/>
      <c r="E43" s="128"/>
      <c r="F43" s="128"/>
      <c r="G43" s="128"/>
      <c r="H43" s="129"/>
      <c r="I43" s="1"/>
      <c r="J43" s="1"/>
      <c r="K43" s="1"/>
      <c r="L43" s="1"/>
      <c r="M43" s="1"/>
      <c r="N43" s="1"/>
      <c r="O43" s="1"/>
      <c r="P43" s="1"/>
      <c r="Q43" s="1"/>
      <c r="R43" s="1"/>
      <c r="S43" s="1"/>
      <c r="T43" s="1"/>
      <c r="U43" s="1"/>
      <c r="V43" s="1"/>
      <c r="W43" s="1"/>
      <c r="X43" s="1"/>
      <c r="Y43" s="1"/>
    </row>
    <row r="44" spans="1:25" ht="15.75" customHeight="1" x14ac:dyDescent="0.25">
      <c r="A44" s="1"/>
      <c r="B44" s="137" t="s">
        <v>60</v>
      </c>
      <c r="C44" s="128"/>
      <c r="D44" s="128"/>
      <c r="E44" s="128"/>
      <c r="F44" s="128"/>
      <c r="G44" s="128"/>
      <c r="H44" s="129"/>
      <c r="I44" s="1"/>
      <c r="J44" s="1"/>
      <c r="K44" s="1"/>
      <c r="L44" s="1"/>
      <c r="M44" s="1"/>
      <c r="N44" s="1"/>
      <c r="O44" s="1"/>
      <c r="P44" s="1"/>
      <c r="Q44" s="1"/>
      <c r="R44" s="1"/>
      <c r="S44" s="1"/>
      <c r="T44" s="1"/>
      <c r="U44" s="1"/>
      <c r="V44" s="1"/>
      <c r="W44" s="1"/>
      <c r="X44" s="1"/>
      <c r="Y44" s="1"/>
    </row>
    <row r="45" spans="1:25" ht="15.75" customHeight="1" x14ac:dyDescent="0.25">
      <c r="A45" s="1"/>
      <c r="B45" s="18"/>
      <c r="C45" s="19"/>
      <c r="D45" s="19"/>
      <c r="E45" s="19"/>
      <c r="F45" s="19"/>
      <c r="G45" s="19"/>
      <c r="H45" s="20"/>
      <c r="I45" s="1"/>
      <c r="J45" s="1"/>
      <c r="K45" s="1"/>
      <c r="L45" s="1"/>
      <c r="M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25"/>
    <row r="246" spans="1:25" ht="15.75" customHeight="1" x14ac:dyDescent="0.25"/>
    <row r="247" spans="1:25" ht="15.75" customHeight="1" x14ac:dyDescent="0.25"/>
    <row r="248" spans="1:25" ht="15.75" customHeight="1" x14ac:dyDescent="0.25"/>
    <row r="249" spans="1:25" ht="15.75" customHeight="1" x14ac:dyDescent="0.25"/>
    <row r="250" spans="1:25" ht="15.75" customHeight="1" x14ac:dyDescent="0.25"/>
    <row r="251" spans="1:25" ht="15.75" customHeight="1" x14ac:dyDescent="0.25"/>
    <row r="252" spans="1:25" ht="15.75" customHeight="1" x14ac:dyDescent="0.25"/>
    <row r="253" spans="1:25" ht="15.75" customHeight="1" x14ac:dyDescent="0.25"/>
    <row r="254" spans="1:25" ht="15.75" customHeight="1" x14ac:dyDescent="0.25"/>
    <row r="255" spans="1:25" ht="15.75" customHeight="1" x14ac:dyDescent="0.25"/>
    <row r="256" spans="1:2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D945"/>
  <sheetViews>
    <sheetView tabSelected="1" zoomScale="50" zoomScaleNormal="50" workbookViewId="0">
      <pane ySplit="2" topLeftCell="A9" activePane="bottomLeft" state="frozen"/>
      <selection pane="bottomLeft" activeCell="U11" sqref="U11"/>
    </sheetView>
  </sheetViews>
  <sheetFormatPr baseColWidth="10" defaultColWidth="14.42578125" defaultRowHeight="15" customHeight="1" x14ac:dyDescent="0.25"/>
  <cols>
    <col min="1" max="1" width="3.5703125" customWidth="1"/>
    <col min="2" max="2" width="13.85546875" customWidth="1"/>
    <col min="3" max="3" width="11.5703125" customWidth="1"/>
    <col min="4" max="4" width="14.140625" customWidth="1"/>
    <col min="5" max="5" width="28.28515625" customWidth="1"/>
    <col min="6" max="6" width="16.7109375" customWidth="1"/>
    <col min="7" max="7" width="15.5703125" customWidth="1"/>
    <col min="8" max="8" width="14.42578125" customWidth="1"/>
    <col min="9" max="9" width="5.5703125" customWidth="1"/>
    <col min="10" max="10" width="23.85546875" customWidth="1"/>
    <col min="11" max="11" width="26.7109375" hidden="1" customWidth="1"/>
    <col min="12" max="12" width="15.28515625" customWidth="1"/>
    <col min="13" max="13" width="5.5703125" customWidth="1"/>
    <col min="14" max="14" width="14" customWidth="1"/>
    <col min="15" max="15" width="5.140625" customWidth="1"/>
    <col min="16" max="16" width="27.140625" customWidth="1"/>
    <col min="17" max="17" width="13.28515625" customWidth="1"/>
    <col min="18" max="18" width="6" customWidth="1"/>
    <col min="19" max="19" width="4.42578125" customWidth="1"/>
    <col min="20" max="20" width="4.85546875" customWidth="1"/>
    <col min="21" max="21" width="6.28515625" customWidth="1"/>
    <col min="22" max="22" width="5.85546875" customWidth="1"/>
    <col min="23" max="23" width="6.5703125" customWidth="1"/>
    <col min="24" max="24" width="33.42578125" customWidth="1"/>
    <col min="25" max="25" width="7.5703125" customWidth="1"/>
    <col min="26" max="26" width="9" customWidth="1"/>
    <col min="27" max="27" width="8.140625" customWidth="1"/>
    <col min="28" max="28" width="8" customWidth="1"/>
    <col min="29" max="29" width="7.28515625" customWidth="1"/>
    <col min="30" max="30" width="6.42578125" customWidth="1"/>
    <col min="31" max="31" width="20.140625" customWidth="1"/>
    <col min="32" max="32" width="16.5703125" customWidth="1"/>
    <col min="33" max="33" width="14.7109375" customWidth="1"/>
    <col min="34" max="34" width="13" customWidth="1"/>
    <col min="35" max="35" width="16.28515625" customWidth="1"/>
    <col min="36" max="36" width="18.42578125" customWidth="1"/>
    <col min="37" max="56" width="10" customWidth="1"/>
  </cols>
  <sheetData>
    <row r="1" spans="1:56" ht="16.5" customHeight="1" x14ac:dyDescent="0.3">
      <c r="A1" s="164" t="s">
        <v>61</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6"/>
      <c r="AK1" s="21"/>
      <c r="AL1" s="21"/>
      <c r="AM1" s="21"/>
      <c r="AN1" s="21"/>
      <c r="AO1" s="21"/>
      <c r="AP1" s="21"/>
      <c r="AQ1" s="21"/>
      <c r="AR1" s="21"/>
      <c r="AS1" s="21"/>
      <c r="AT1" s="21"/>
      <c r="AU1" s="21"/>
      <c r="AV1" s="21"/>
      <c r="AW1" s="21"/>
      <c r="AX1" s="21"/>
      <c r="AY1" s="21"/>
      <c r="AZ1" s="21"/>
      <c r="BA1" s="21"/>
      <c r="BB1" s="21"/>
      <c r="BC1" s="21"/>
      <c r="BD1" s="21"/>
    </row>
    <row r="2" spans="1:56" ht="24" customHeight="1" x14ac:dyDescent="0.3">
      <c r="A2" s="167"/>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9"/>
      <c r="AK2" s="21"/>
      <c r="AL2" s="21"/>
      <c r="AM2" s="21"/>
      <c r="AN2" s="21"/>
      <c r="AO2" s="21"/>
      <c r="AP2" s="21"/>
      <c r="AQ2" s="21"/>
      <c r="AR2" s="21"/>
      <c r="AS2" s="21"/>
      <c r="AT2" s="21"/>
      <c r="AU2" s="21"/>
      <c r="AV2" s="21"/>
      <c r="AW2" s="21"/>
      <c r="AX2" s="21"/>
      <c r="AY2" s="21"/>
      <c r="AZ2" s="21"/>
      <c r="BA2" s="21"/>
      <c r="BB2" s="21"/>
      <c r="BC2" s="21"/>
      <c r="BD2" s="21"/>
    </row>
    <row r="3" spans="1:56" ht="16.5" customHeight="1" x14ac:dyDescent="0.3">
      <c r="A3" s="22"/>
      <c r="B3" s="23"/>
      <c r="C3" s="22"/>
      <c r="D3" s="22"/>
      <c r="E3" s="21"/>
      <c r="F3" s="24"/>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41.25" customHeight="1" x14ac:dyDescent="0.3">
      <c r="A4" s="170" t="s">
        <v>62</v>
      </c>
      <c r="B4" s="159"/>
      <c r="C4" s="171" t="s">
        <v>215</v>
      </c>
      <c r="D4" s="158"/>
      <c r="E4" s="158"/>
      <c r="F4" s="158"/>
      <c r="G4" s="158"/>
      <c r="H4" s="158"/>
      <c r="I4" s="158"/>
      <c r="J4" s="158"/>
      <c r="K4" s="158"/>
      <c r="L4" s="158"/>
      <c r="M4" s="158"/>
      <c r="N4" s="159"/>
      <c r="O4" s="172"/>
      <c r="P4" s="128"/>
      <c r="Q4" s="128"/>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56" ht="30" customHeight="1" x14ac:dyDescent="0.3">
      <c r="A5" s="162" t="s">
        <v>63</v>
      </c>
      <c r="B5" s="159"/>
      <c r="C5" s="171" t="s">
        <v>216</v>
      </c>
      <c r="D5" s="158"/>
      <c r="E5" s="158"/>
      <c r="F5" s="158"/>
      <c r="G5" s="158"/>
      <c r="H5" s="158"/>
      <c r="I5" s="158"/>
      <c r="J5" s="158"/>
      <c r="K5" s="158"/>
      <c r="L5" s="158"/>
      <c r="M5" s="158"/>
      <c r="N5" s="159"/>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row>
    <row r="6" spans="1:56" ht="49.5" customHeight="1" x14ac:dyDescent="0.3">
      <c r="A6" s="162" t="s">
        <v>64</v>
      </c>
      <c r="B6" s="159"/>
      <c r="C6" s="157" t="s">
        <v>224</v>
      </c>
      <c r="D6" s="158"/>
      <c r="E6" s="158"/>
      <c r="F6" s="158"/>
      <c r="G6" s="158"/>
      <c r="H6" s="158"/>
      <c r="I6" s="158"/>
      <c r="J6" s="158"/>
      <c r="K6" s="158"/>
      <c r="L6" s="158"/>
      <c r="M6" s="158"/>
      <c r="N6" s="159"/>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ht="16.5" customHeight="1" x14ac:dyDescent="0.3">
      <c r="A7" s="163" t="s">
        <v>65</v>
      </c>
      <c r="B7" s="158"/>
      <c r="C7" s="158"/>
      <c r="D7" s="158"/>
      <c r="E7" s="158"/>
      <c r="F7" s="158"/>
      <c r="G7" s="159"/>
      <c r="H7" s="163" t="s">
        <v>66</v>
      </c>
      <c r="I7" s="158"/>
      <c r="J7" s="158"/>
      <c r="K7" s="158"/>
      <c r="L7" s="158"/>
      <c r="M7" s="158"/>
      <c r="N7" s="159"/>
      <c r="O7" s="163" t="s">
        <v>67</v>
      </c>
      <c r="P7" s="158"/>
      <c r="Q7" s="158"/>
      <c r="R7" s="158"/>
      <c r="S7" s="158"/>
      <c r="T7" s="158"/>
      <c r="U7" s="158"/>
      <c r="V7" s="158"/>
      <c r="W7" s="159"/>
      <c r="X7" s="163" t="s">
        <v>68</v>
      </c>
      <c r="Y7" s="158"/>
      <c r="Z7" s="158"/>
      <c r="AA7" s="158"/>
      <c r="AB7" s="158"/>
      <c r="AC7" s="158"/>
      <c r="AD7" s="159"/>
      <c r="AE7" s="163" t="s">
        <v>69</v>
      </c>
      <c r="AF7" s="158"/>
      <c r="AG7" s="158"/>
      <c r="AH7" s="158"/>
      <c r="AI7" s="158"/>
      <c r="AJ7" s="159"/>
      <c r="AK7" s="21"/>
      <c r="AL7" s="21"/>
      <c r="AM7" s="21"/>
      <c r="AN7" s="21"/>
      <c r="AO7" s="21"/>
      <c r="AP7" s="21"/>
      <c r="AQ7" s="21"/>
      <c r="AR7" s="21"/>
      <c r="AS7" s="21"/>
      <c r="AT7" s="21"/>
      <c r="AU7" s="21"/>
      <c r="AV7" s="21"/>
      <c r="AW7" s="21"/>
      <c r="AX7" s="21"/>
      <c r="AY7" s="21"/>
      <c r="AZ7" s="21"/>
      <c r="BA7" s="21"/>
      <c r="BB7" s="21"/>
      <c r="BC7" s="21"/>
      <c r="BD7" s="21"/>
    </row>
    <row r="8" spans="1:56" ht="39" customHeight="1" x14ac:dyDescent="0.3">
      <c r="A8" s="173" t="s">
        <v>70</v>
      </c>
      <c r="B8" s="187" t="s">
        <v>15</v>
      </c>
      <c r="C8" s="183" t="s">
        <v>17</v>
      </c>
      <c r="D8" s="183" t="s">
        <v>19</v>
      </c>
      <c r="E8" s="186" t="s">
        <v>21</v>
      </c>
      <c r="F8" s="160" t="s">
        <v>23</v>
      </c>
      <c r="G8" s="183" t="s">
        <v>71</v>
      </c>
      <c r="H8" s="183" t="s">
        <v>72</v>
      </c>
      <c r="I8" s="181" t="s">
        <v>73</v>
      </c>
      <c r="J8" s="160" t="s">
        <v>74</v>
      </c>
      <c r="K8" s="160" t="s">
        <v>75</v>
      </c>
      <c r="L8" s="188" t="s">
        <v>76</v>
      </c>
      <c r="M8" s="181" t="s">
        <v>73</v>
      </c>
      <c r="N8" s="183" t="s">
        <v>29</v>
      </c>
      <c r="O8" s="180" t="s">
        <v>77</v>
      </c>
      <c r="P8" s="160" t="s">
        <v>31</v>
      </c>
      <c r="Q8" s="160" t="s">
        <v>33</v>
      </c>
      <c r="R8" s="184" t="s">
        <v>78</v>
      </c>
      <c r="S8" s="158"/>
      <c r="T8" s="158"/>
      <c r="U8" s="158"/>
      <c r="V8" s="158"/>
      <c r="W8" s="159"/>
      <c r="X8" s="180" t="s">
        <v>79</v>
      </c>
      <c r="Y8" s="180" t="s">
        <v>80</v>
      </c>
      <c r="Z8" s="180" t="s">
        <v>73</v>
      </c>
      <c r="AA8" s="180" t="s">
        <v>81</v>
      </c>
      <c r="AB8" s="180" t="s">
        <v>73</v>
      </c>
      <c r="AC8" s="180" t="s">
        <v>82</v>
      </c>
      <c r="AD8" s="180" t="s">
        <v>50</v>
      </c>
      <c r="AE8" s="160" t="s">
        <v>69</v>
      </c>
      <c r="AF8" s="160" t="s">
        <v>83</v>
      </c>
      <c r="AG8" s="160" t="s">
        <v>84</v>
      </c>
      <c r="AH8" s="160" t="s">
        <v>85</v>
      </c>
      <c r="AI8" s="160" t="s">
        <v>86</v>
      </c>
      <c r="AJ8" s="160" t="s">
        <v>54</v>
      </c>
      <c r="AK8" s="21"/>
      <c r="AL8" s="21"/>
      <c r="AM8" s="21"/>
      <c r="AN8" s="21"/>
      <c r="AO8" s="21"/>
      <c r="AP8" s="21"/>
      <c r="AQ8" s="21"/>
      <c r="AR8" s="21"/>
      <c r="AS8" s="21"/>
      <c r="AT8" s="21"/>
      <c r="AU8" s="21"/>
      <c r="AV8" s="21"/>
      <c r="AW8" s="21"/>
      <c r="AX8" s="21"/>
      <c r="AY8" s="21"/>
      <c r="AZ8" s="21"/>
      <c r="BA8" s="21"/>
      <c r="BB8" s="21"/>
      <c r="BC8" s="21"/>
      <c r="BD8" s="21"/>
    </row>
    <row r="9" spans="1:56" ht="39" customHeight="1" x14ac:dyDescent="0.25">
      <c r="A9" s="161"/>
      <c r="B9" s="161"/>
      <c r="C9" s="161"/>
      <c r="D9" s="161"/>
      <c r="E9" s="161"/>
      <c r="F9" s="161"/>
      <c r="G9" s="161"/>
      <c r="H9" s="161"/>
      <c r="I9" s="182"/>
      <c r="J9" s="161"/>
      <c r="K9" s="161"/>
      <c r="L9" s="182"/>
      <c r="M9" s="182"/>
      <c r="N9" s="161"/>
      <c r="O9" s="161"/>
      <c r="P9" s="161"/>
      <c r="Q9" s="161"/>
      <c r="R9" s="25" t="s">
        <v>87</v>
      </c>
      <c r="S9" s="25" t="s">
        <v>88</v>
      </c>
      <c r="T9" s="25" t="s">
        <v>89</v>
      </c>
      <c r="U9" s="25" t="s">
        <v>90</v>
      </c>
      <c r="V9" s="25" t="s">
        <v>91</v>
      </c>
      <c r="W9" s="25" t="s">
        <v>92</v>
      </c>
      <c r="X9" s="161"/>
      <c r="Y9" s="161"/>
      <c r="Z9" s="161"/>
      <c r="AA9" s="161"/>
      <c r="AB9" s="161"/>
      <c r="AC9" s="161"/>
      <c r="AD9" s="161"/>
      <c r="AE9" s="161"/>
      <c r="AF9" s="161"/>
      <c r="AG9" s="161"/>
      <c r="AH9" s="161"/>
      <c r="AI9" s="161"/>
      <c r="AJ9" s="161"/>
      <c r="AK9" s="26"/>
      <c r="AL9" s="26"/>
      <c r="AM9" s="26"/>
      <c r="AN9" s="26"/>
      <c r="AO9" s="26"/>
      <c r="AP9" s="26"/>
      <c r="AQ9" s="26"/>
      <c r="AR9" s="26"/>
      <c r="AS9" s="26"/>
      <c r="AT9" s="26"/>
      <c r="AU9" s="26"/>
      <c r="AV9" s="26"/>
      <c r="AW9" s="26"/>
      <c r="AX9" s="26"/>
      <c r="AY9" s="26"/>
      <c r="AZ9" s="26"/>
      <c r="BA9" s="26"/>
      <c r="BB9" s="26"/>
      <c r="BC9" s="26"/>
      <c r="BD9" s="26"/>
    </row>
    <row r="10" spans="1:56" ht="152.25" customHeight="1" x14ac:dyDescent="0.25">
      <c r="A10" s="178">
        <v>1</v>
      </c>
      <c r="B10" s="177" t="s">
        <v>106</v>
      </c>
      <c r="C10" s="177" t="s">
        <v>217</v>
      </c>
      <c r="D10" s="177" t="s">
        <v>218</v>
      </c>
      <c r="E10" s="177" t="s">
        <v>225</v>
      </c>
      <c r="F10" s="177" t="s">
        <v>94</v>
      </c>
      <c r="G10" s="178">
        <v>5105</v>
      </c>
      <c r="H10" s="179" t="str">
        <f>IF(G10&lt;=0,"",IF(G10&lt;=2,"Muy Baja",IF(G10&lt;=24,"Baja",IF(G10&lt;=500,"Media",IF(G10&lt;=5000,"Alta","Muy Alta")))))</f>
        <v>Muy Alta</v>
      </c>
      <c r="I10" s="174">
        <f>IF(H10="Muy baja",20%,IF(H10="Baja",40%,IF(H10="Media",60%,IF(H10="Alta",80%,IF(H10="Muy alta",100%," ")))))</f>
        <v>1</v>
      </c>
      <c r="J10" s="174" t="s">
        <v>170</v>
      </c>
      <c r="K10" s="174" t="str">
        <f ca="1">IF(NOT(ISERROR(MATCH(J10,'TABLA DE IMPACTO'!$B$221:$B$223,0))),'TABLA DE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179" t="str">
        <f ca="1">IF(OR(K10='TABLA DE IMPACTO'!$C$11,K10='TABLA DE IMPACTO'!$D$11),"Leve",IF(OR(K10='TABLA DE IMPACTO'!$C$12,K10='TABLA DE IMPACTO'!$D$12),"Menor",IF(OR(K10='TABLA DE IMPACTO'!$C$13,K10='TABLA DE IMPACTO'!$D$13),"Moderado",IF(OR(K10='TABLA DE IMPACTO'!$C$14,K10='TABLA DE IMPACTO'!$D$14),"Mayor",IF(OR(K10='TABLA DE IMPACTO'!$C$15,K10='TABLA DE IMPACTO'!$D$15),"Catastrófico","")))))</f>
        <v>Mayor</v>
      </c>
      <c r="M10" s="174">
        <f ca="1">IF(L10="Leve",20%,IF(L10="Menor",40%,IF(L10="Moderado",60%,IF(L10="Mayor",80%,IF(L10="Catastrófico",100%," ")))))</f>
        <v>0.8</v>
      </c>
      <c r="N10" s="17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27">
        <v>1</v>
      </c>
      <c r="P10" s="28" t="s">
        <v>219</v>
      </c>
      <c r="Q10" s="27" t="str">
        <f t="shared" ref="Q10:Q14" si="0">IF(OR(R10="Preventivo",R10="Detectivo"),"Probabilidad",IF(R10="Correctivo","Impacto",""))</f>
        <v>Probabilidad</v>
      </c>
      <c r="R10" s="29" t="s">
        <v>96</v>
      </c>
      <c r="S10" s="29" t="s">
        <v>97</v>
      </c>
      <c r="T10" s="30" t="str">
        <f t="shared" ref="T10:T14" si="1">IF(AND(R10="Preventivo",S10="Automático"),"50%",IF(AND(R10="Preventivo",S10="Manual"),"40%",IF(AND(R10="Detectivo",S10="Automático"),"40%",IF(AND(R10="Detectivo",S10="Manual"),"30%",IF(AND(R10="Correctivo",S10="Automático"),"35%",IF(AND(R10="Correctivo",S10="Manual"),"25%",""))))))</f>
        <v>30%</v>
      </c>
      <c r="U10" s="29" t="s">
        <v>105</v>
      </c>
      <c r="V10" s="29" t="s">
        <v>99</v>
      </c>
      <c r="W10" s="29" t="s">
        <v>100</v>
      </c>
      <c r="X10" s="31">
        <f>IFERROR(IF(Q10="Probabilidad",(I10-(+I10*T10)),IF(Q10="Impacto",I10,"")),"")</f>
        <v>0.7</v>
      </c>
      <c r="Y10" s="32" t="str">
        <f t="shared" ref="Y10:Y14" si="2">IFERROR(IF(X10="","",IF(X10&lt;=0.2,"Muy Baja",IF(X10&lt;=0.4,"Baja",IF(X10&lt;=0.6,"Media",IF(X10&lt;=0.8,"Alta","Muy Alta"))))),"")</f>
        <v>Alta</v>
      </c>
      <c r="Z10" s="33">
        <f t="shared" ref="Z10:Z14" si="3">+X10</f>
        <v>0.7</v>
      </c>
      <c r="AA10" s="32" t="str">
        <f t="shared" ref="AA10:AA14" ca="1" si="4">IFERROR(IF(AB10="","",IF(AB10&lt;=0.2,"Leve",IF(AB10&lt;=0.4,"Menor",IF(AB10&lt;=0.6,"Moderado",IF(AB10&lt;=0.8,"Mayor","Catastrófico"))))),"")</f>
        <v>Mayor</v>
      </c>
      <c r="AB10" s="33">
        <f ca="1">IFERROR(IF(Q10="Impacto",(M10-(+M10*T10)),IF(Q10="Probabilidad",M10,"")),"")</f>
        <v>0.8</v>
      </c>
      <c r="AC10" s="34" t="str">
        <f t="shared" ref="AC10:AC14" ca="1" si="5">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35" t="s">
        <v>101</v>
      </c>
      <c r="AE10" s="36"/>
      <c r="AF10" s="27"/>
      <c r="AG10" s="37"/>
      <c r="AH10" s="37"/>
      <c r="AI10" s="36"/>
      <c r="AJ10" s="27"/>
      <c r="AK10" s="38"/>
      <c r="AL10" s="38"/>
      <c r="AM10" s="38"/>
      <c r="AN10" s="38"/>
      <c r="AO10" s="38"/>
      <c r="AP10" s="38"/>
      <c r="AQ10" s="38"/>
      <c r="AR10" s="38"/>
      <c r="AS10" s="38"/>
      <c r="AT10" s="38"/>
      <c r="AU10" s="38"/>
      <c r="AV10" s="38"/>
      <c r="AW10" s="38"/>
      <c r="AX10" s="38"/>
      <c r="AY10" s="38"/>
      <c r="AZ10" s="38"/>
      <c r="BA10" s="38"/>
      <c r="BB10" s="38"/>
      <c r="BC10" s="38"/>
      <c r="BD10" s="38"/>
    </row>
    <row r="11" spans="1:56" ht="147" customHeight="1" x14ac:dyDescent="0.3">
      <c r="A11" s="175"/>
      <c r="B11" s="175"/>
      <c r="C11" s="175"/>
      <c r="D11" s="175"/>
      <c r="E11" s="175"/>
      <c r="F11" s="175"/>
      <c r="G11" s="175"/>
      <c r="H11" s="175"/>
      <c r="I11" s="175"/>
      <c r="J11" s="175"/>
      <c r="K11" s="175"/>
      <c r="L11" s="175"/>
      <c r="M11" s="175"/>
      <c r="N11" s="175"/>
      <c r="O11" s="27">
        <v>2</v>
      </c>
      <c r="P11" s="28" t="s">
        <v>220</v>
      </c>
      <c r="Q11" s="27" t="str">
        <f t="shared" si="0"/>
        <v>Probabilidad</v>
      </c>
      <c r="R11" s="29" t="s">
        <v>96</v>
      </c>
      <c r="S11" s="29" t="s">
        <v>97</v>
      </c>
      <c r="T11" s="30" t="str">
        <f t="shared" si="1"/>
        <v>30%</v>
      </c>
      <c r="U11" s="29" t="s">
        <v>105</v>
      </c>
      <c r="V11" s="29" t="s">
        <v>99</v>
      </c>
      <c r="W11" s="29" t="s">
        <v>100</v>
      </c>
      <c r="X11" s="31">
        <f>IFERROR(IF(AND(Q10="Probabilidad",Q11="Probabilidad"),(Z10-(+Z10*T11)),IF(Q11="Probabilidad",(I10-(+I10*T11)),IF(Q11="Impacto",Z10,""))),"")</f>
        <v>0.49</v>
      </c>
      <c r="Y11" s="32" t="str">
        <f t="shared" si="2"/>
        <v>Media</v>
      </c>
      <c r="Z11" s="33">
        <f t="shared" si="3"/>
        <v>0.49</v>
      </c>
      <c r="AA11" s="32" t="str">
        <f t="shared" ca="1" si="4"/>
        <v>Mayor</v>
      </c>
      <c r="AB11" s="33">
        <f t="shared" ref="AB11:AB14" ca="1" si="6">IFERROR(IF(AND(Q10="Impacto",Q11="Impacto"),(AB10-(+AB10*T11)),IF(AND(Q10="Probabilidad",Q11="Impacto"),(AB9-(+AB9*T11)),IF(Q11="Probabilidad",AB10,""))),"")</f>
        <v>0.8</v>
      </c>
      <c r="AC11" s="34" t="str">
        <f t="shared" ca="1" si="5"/>
        <v>Alto</v>
      </c>
      <c r="AD11" s="35" t="s">
        <v>103</v>
      </c>
      <c r="AE11" s="36"/>
      <c r="AF11" s="27"/>
      <c r="AG11" s="37"/>
      <c r="AH11" s="37"/>
      <c r="AI11" s="36"/>
      <c r="AJ11" s="27"/>
      <c r="AK11" s="21"/>
      <c r="AL11" s="21"/>
      <c r="AM11" s="21"/>
      <c r="AN11" s="21"/>
      <c r="AO11" s="21"/>
      <c r="AP11" s="21"/>
      <c r="AQ11" s="21"/>
      <c r="AR11" s="21"/>
      <c r="AS11" s="21"/>
      <c r="AT11" s="21"/>
      <c r="AU11" s="21"/>
      <c r="AV11" s="21"/>
      <c r="AW11" s="21"/>
      <c r="AX11" s="21"/>
      <c r="AY11" s="21"/>
      <c r="AZ11" s="21"/>
      <c r="BA11" s="21"/>
      <c r="BB11" s="21"/>
      <c r="BC11" s="21"/>
      <c r="BD11" s="21"/>
    </row>
    <row r="12" spans="1:56" ht="114" customHeight="1" x14ac:dyDescent="0.3">
      <c r="A12" s="175"/>
      <c r="B12" s="175"/>
      <c r="C12" s="175"/>
      <c r="D12" s="175"/>
      <c r="E12" s="175"/>
      <c r="F12" s="175"/>
      <c r="G12" s="175"/>
      <c r="H12" s="175"/>
      <c r="I12" s="175"/>
      <c r="J12" s="175"/>
      <c r="K12" s="175"/>
      <c r="L12" s="175"/>
      <c r="M12" s="175"/>
      <c r="N12" s="175"/>
      <c r="O12" s="27">
        <v>3</v>
      </c>
      <c r="P12" s="39" t="s">
        <v>221</v>
      </c>
      <c r="Q12" s="27" t="str">
        <f t="shared" si="0"/>
        <v>Impacto</v>
      </c>
      <c r="R12" s="29" t="s">
        <v>104</v>
      </c>
      <c r="S12" s="29" t="s">
        <v>97</v>
      </c>
      <c r="T12" s="30" t="str">
        <f t="shared" si="1"/>
        <v>25%</v>
      </c>
      <c r="U12" s="29" t="s">
        <v>105</v>
      </c>
      <c r="V12" s="29" t="s">
        <v>99</v>
      </c>
      <c r="W12" s="29" t="s">
        <v>100</v>
      </c>
      <c r="X12" s="31">
        <f t="shared" ref="X12:X14" si="7">IFERROR(IF(AND(Q11="Probabilidad",Q12="Probabilidad"),(Z11-(+Z11*T12)),IF(AND(Q11="Impacto",Q12="Probabilidad"),(Z10-(+Z10*T12)),IF(Q12="Impacto",Z11,""))),"")</f>
        <v>0.49</v>
      </c>
      <c r="Y12" s="32" t="str">
        <f t="shared" si="2"/>
        <v>Media</v>
      </c>
      <c r="Z12" s="33">
        <f t="shared" si="3"/>
        <v>0.49</v>
      </c>
      <c r="AA12" s="32" t="str">
        <f t="shared" ca="1" si="4"/>
        <v>Moderado</v>
      </c>
      <c r="AB12" s="33">
        <f t="shared" ca="1" si="6"/>
        <v>0.60000000000000009</v>
      </c>
      <c r="AC12" s="34" t="str">
        <f t="shared" ca="1" si="5"/>
        <v>Moderado</v>
      </c>
      <c r="AD12" s="35" t="s">
        <v>103</v>
      </c>
      <c r="AE12" s="36"/>
      <c r="AF12" s="27"/>
      <c r="AG12" s="37"/>
      <c r="AH12" s="37"/>
      <c r="AI12" s="36"/>
      <c r="AJ12" s="27"/>
      <c r="AK12" s="21"/>
      <c r="AL12" s="21"/>
      <c r="AM12" s="21"/>
      <c r="AN12" s="21"/>
      <c r="AO12" s="21"/>
      <c r="AP12" s="21"/>
      <c r="AQ12" s="21"/>
      <c r="AR12" s="21"/>
      <c r="AS12" s="21"/>
      <c r="AT12" s="21"/>
      <c r="AU12" s="21"/>
      <c r="AV12" s="21"/>
      <c r="AW12" s="21"/>
      <c r="AX12" s="21"/>
      <c r="AY12" s="21"/>
      <c r="AZ12" s="21"/>
      <c r="BA12" s="21"/>
      <c r="BB12" s="21"/>
      <c r="BC12" s="21"/>
      <c r="BD12" s="21"/>
    </row>
    <row r="13" spans="1:56" ht="114" customHeight="1" x14ac:dyDescent="0.3">
      <c r="A13" s="175"/>
      <c r="B13" s="175"/>
      <c r="C13" s="175"/>
      <c r="D13" s="175"/>
      <c r="E13" s="175"/>
      <c r="F13" s="175"/>
      <c r="G13" s="175"/>
      <c r="H13" s="175"/>
      <c r="I13" s="175"/>
      <c r="J13" s="175"/>
      <c r="K13" s="175"/>
      <c r="L13" s="175"/>
      <c r="M13" s="175"/>
      <c r="N13" s="175"/>
      <c r="O13" s="27">
        <v>4</v>
      </c>
      <c r="P13" s="28" t="s">
        <v>222</v>
      </c>
      <c r="Q13" s="27" t="str">
        <f t="shared" si="0"/>
        <v>Probabilidad</v>
      </c>
      <c r="R13" s="29" t="s">
        <v>102</v>
      </c>
      <c r="S13" s="29" t="s">
        <v>97</v>
      </c>
      <c r="T13" s="30" t="str">
        <f t="shared" si="1"/>
        <v>40%</v>
      </c>
      <c r="U13" s="29" t="s">
        <v>105</v>
      </c>
      <c r="V13" s="29" t="s">
        <v>99</v>
      </c>
      <c r="W13" s="29" t="s">
        <v>100</v>
      </c>
      <c r="X13" s="31">
        <f t="shared" si="7"/>
        <v>0.29399999999999998</v>
      </c>
      <c r="Y13" s="32" t="str">
        <f t="shared" si="2"/>
        <v>Baja</v>
      </c>
      <c r="Z13" s="33">
        <f t="shared" si="3"/>
        <v>0.29399999999999998</v>
      </c>
      <c r="AA13" s="32" t="str">
        <f t="shared" ca="1" si="4"/>
        <v>Moderado</v>
      </c>
      <c r="AB13" s="33">
        <f t="shared" ca="1" si="6"/>
        <v>0.60000000000000009</v>
      </c>
      <c r="AC13" s="34" t="str">
        <f t="shared" ca="1" si="5"/>
        <v>Moderado</v>
      </c>
      <c r="AD13" s="35" t="s">
        <v>103</v>
      </c>
      <c r="AE13" s="36"/>
      <c r="AF13" s="27"/>
      <c r="AG13" s="37"/>
      <c r="AH13" s="37"/>
      <c r="AI13" s="36"/>
      <c r="AJ13" s="27"/>
      <c r="AK13" s="21"/>
      <c r="AL13" s="21"/>
      <c r="AM13" s="21"/>
      <c r="AN13" s="21"/>
      <c r="AO13" s="21"/>
      <c r="AP13" s="21"/>
      <c r="AQ13" s="21"/>
      <c r="AR13" s="21"/>
      <c r="AS13" s="21"/>
      <c r="AT13" s="21"/>
      <c r="AU13" s="21"/>
      <c r="AV13" s="21"/>
      <c r="AW13" s="21"/>
      <c r="AX13" s="21"/>
      <c r="AY13" s="21"/>
      <c r="AZ13" s="21"/>
      <c r="BA13" s="21"/>
      <c r="BB13" s="21"/>
      <c r="BC13" s="21"/>
      <c r="BD13" s="21"/>
    </row>
    <row r="14" spans="1:56" ht="116.25" customHeight="1" x14ac:dyDescent="0.3">
      <c r="A14" s="175"/>
      <c r="B14" s="175"/>
      <c r="C14" s="175"/>
      <c r="D14" s="175"/>
      <c r="E14" s="175"/>
      <c r="F14" s="175"/>
      <c r="G14" s="175"/>
      <c r="H14" s="175"/>
      <c r="I14" s="175"/>
      <c r="J14" s="175"/>
      <c r="K14" s="175"/>
      <c r="L14" s="175"/>
      <c r="M14" s="175"/>
      <c r="N14" s="175"/>
      <c r="O14" s="27">
        <v>5</v>
      </c>
      <c r="P14" s="28" t="s">
        <v>223</v>
      </c>
      <c r="Q14" s="27" t="str">
        <f t="shared" si="0"/>
        <v>Probabilidad</v>
      </c>
      <c r="R14" s="29" t="s">
        <v>96</v>
      </c>
      <c r="S14" s="29" t="s">
        <v>97</v>
      </c>
      <c r="T14" s="30" t="str">
        <f t="shared" si="1"/>
        <v>30%</v>
      </c>
      <c r="U14" s="29" t="s">
        <v>105</v>
      </c>
      <c r="V14" s="29" t="s">
        <v>99</v>
      </c>
      <c r="W14" s="29" t="s">
        <v>100</v>
      </c>
      <c r="X14" s="31">
        <f t="shared" si="7"/>
        <v>0.20579999999999998</v>
      </c>
      <c r="Y14" s="32" t="str">
        <f t="shared" si="2"/>
        <v>Baja</v>
      </c>
      <c r="Z14" s="33">
        <f t="shared" si="3"/>
        <v>0.20579999999999998</v>
      </c>
      <c r="AA14" s="32" t="str">
        <f t="shared" ca="1" si="4"/>
        <v>Moderado</v>
      </c>
      <c r="AB14" s="33">
        <f t="shared" ca="1" si="6"/>
        <v>0.60000000000000009</v>
      </c>
      <c r="AC14" s="34" t="str">
        <f t="shared" ca="1" si="5"/>
        <v>Moderado</v>
      </c>
      <c r="AD14" s="35" t="s">
        <v>103</v>
      </c>
      <c r="AE14" s="36"/>
      <c r="AF14" s="27"/>
      <c r="AG14" s="37"/>
      <c r="AH14" s="37"/>
      <c r="AI14" s="36"/>
      <c r="AJ14" s="27"/>
      <c r="AK14" s="21"/>
      <c r="AL14" s="21"/>
      <c r="AM14" s="21"/>
      <c r="AN14" s="21"/>
      <c r="AO14" s="21"/>
      <c r="AP14" s="21"/>
      <c r="AQ14" s="21"/>
      <c r="AR14" s="21"/>
      <c r="AS14" s="21"/>
      <c r="AT14" s="21"/>
      <c r="AU14" s="21"/>
      <c r="AV14" s="21"/>
      <c r="AW14" s="21"/>
      <c r="AX14" s="21"/>
      <c r="AY14" s="21"/>
      <c r="AZ14" s="21"/>
      <c r="BA14" s="21"/>
      <c r="BB14" s="21"/>
      <c r="BC14" s="21"/>
      <c r="BD14" s="21"/>
    </row>
    <row r="15" spans="1:56" ht="49.5" customHeight="1" x14ac:dyDescent="0.3">
      <c r="A15" s="27"/>
      <c r="B15" s="185" t="s">
        <v>110</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9"/>
      <c r="AK15" s="21"/>
      <c r="AL15" s="21"/>
      <c r="AM15" s="21"/>
      <c r="AN15" s="21"/>
      <c r="AO15" s="21"/>
      <c r="AP15" s="21"/>
      <c r="AQ15" s="21"/>
      <c r="AR15" s="21"/>
      <c r="AS15" s="21"/>
      <c r="AT15" s="21"/>
      <c r="AU15" s="21"/>
      <c r="AV15" s="21"/>
      <c r="AW15" s="21"/>
      <c r="AX15" s="21"/>
      <c r="AY15" s="21"/>
      <c r="AZ15" s="21"/>
      <c r="BA15" s="21"/>
      <c r="BB15" s="21"/>
      <c r="BC15" s="21"/>
      <c r="BD15" s="21"/>
    </row>
    <row r="16" spans="1:56" ht="16.5" customHeight="1" x14ac:dyDescent="0.3">
      <c r="A16" s="22"/>
      <c r="B16" s="22"/>
      <c r="C16" s="22"/>
      <c r="D16" s="22"/>
      <c r="E16" s="21"/>
      <c r="F16" s="24"/>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ht="16.5" hidden="1" customHeight="1" x14ac:dyDescent="0.3">
      <c r="A17" s="21"/>
      <c r="B17" s="40" t="s">
        <v>111</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16.5" customHeight="1" x14ac:dyDescent="0.3">
      <c r="A18" s="22"/>
      <c r="B18" s="22"/>
      <c r="C18" s="22"/>
      <c r="D18" s="22"/>
      <c r="E18" s="21"/>
      <c r="F18" s="24"/>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ht="16.5" customHeight="1" x14ac:dyDescent="0.3">
      <c r="A19" s="22"/>
      <c r="B19" s="22"/>
      <c r="C19" s="22"/>
      <c r="D19" s="22"/>
      <c r="E19" s="21"/>
      <c r="F19" s="24"/>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ht="16.5" customHeight="1" x14ac:dyDescent="0.3">
      <c r="A20" s="22"/>
      <c r="B20" s="22"/>
      <c r="C20" s="22"/>
      <c r="D20" s="22"/>
      <c r="E20" s="21"/>
      <c r="F20" s="24"/>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ht="16.5" customHeight="1" x14ac:dyDescent="0.3">
      <c r="A21" s="22"/>
      <c r="B21" s="22"/>
      <c r="C21" s="22"/>
      <c r="D21" s="22"/>
      <c r="E21" s="21"/>
      <c r="F21" s="24"/>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ht="16.5" customHeight="1" x14ac:dyDescent="0.3">
      <c r="A22" s="22"/>
      <c r="B22" s="22"/>
      <c r="C22" s="22"/>
      <c r="D22" s="22"/>
      <c r="E22" s="21"/>
      <c r="F22" s="24"/>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ht="16.5" customHeight="1" x14ac:dyDescent="0.3">
      <c r="A23" s="22"/>
      <c r="B23" s="22"/>
      <c r="C23" s="22"/>
      <c r="D23" s="22"/>
      <c r="E23" s="21"/>
      <c r="F23" s="24"/>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ht="16.5" customHeight="1" x14ac:dyDescent="0.3">
      <c r="A24" s="22"/>
      <c r="B24" s="22"/>
      <c r="C24" s="22"/>
      <c r="D24" s="22"/>
      <c r="E24" s="21"/>
      <c r="F24" s="24"/>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ht="16.5" customHeight="1" x14ac:dyDescent="0.3">
      <c r="A25" s="22"/>
      <c r="B25" s="22"/>
      <c r="C25" s="22"/>
      <c r="D25" s="22"/>
      <c r="E25" s="21"/>
      <c r="F25" s="24"/>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ht="16.5" customHeight="1" x14ac:dyDescent="0.3">
      <c r="A26" s="22"/>
      <c r="B26" s="22"/>
      <c r="C26" s="22"/>
      <c r="D26" s="22"/>
      <c r="E26" s="21"/>
      <c r="F26" s="24"/>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ht="16.5" customHeight="1" x14ac:dyDescent="0.3">
      <c r="A27" s="22"/>
      <c r="B27" s="22"/>
      <c r="C27" s="22"/>
      <c r="D27" s="22"/>
      <c r="E27" s="21"/>
      <c r="F27" s="24"/>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ht="16.5" customHeight="1" x14ac:dyDescent="0.3">
      <c r="A28" s="22"/>
      <c r="B28" s="22"/>
      <c r="C28" s="22"/>
      <c r="D28" s="22"/>
      <c r="E28" s="21"/>
      <c r="F28" s="24"/>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ht="16.5" customHeight="1" x14ac:dyDescent="0.3">
      <c r="A29" s="22"/>
      <c r="B29" s="22"/>
      <c r="C29" s="22"/>
      <c r="D29" s="22"/>
      <c r="E29" s="21"/>
      <c r="F29" s="24"/>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ht="16.5" customHeight="1" x14ac:dyDescent="0.3">
      <c r="A30" s="22"/>
      <c r="B30" s="22"/>
      <c r="C30" s="22"/>
      <c r="D30" s="22"/>
      <c r="E30" s="21"/>
      <c r="F30" s="24"/>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ht="16.5" customHeight="1" x14ac:dyDescent="0.3">
      <c r="A31" s="22"/>
      <c r="B31" s="22"/>
      <c r="C31" s="22"/>
      <c r="D31" s="22"/>
      <c r="E31" s="21"/>
      <c r="F31" s="24"/>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ht="16.5" customHeight="1" x14ac:dyDescent="0.3">
      <c r="A32" s="22"/>
      <c r="B32" s="22"/>
      <c r="C32" s="22"/>
      <c r="D32" s="22"/>
      <c r="E32" s="21"/>
      <c r="F32" s="24"/>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ht="16.5" customHeight="1" x14ac:dyDescent="0.3">
      <c r="A33" s="22"/>
      <c r="B33" s="22"/>
      <c r="C33" s="22"/>
      <c r="D33" s="22"/>
      <c r="E33" s="21"/>
      <c r="F33" s="24"/>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ht="16.5" customHeight="1" x14ac:dyDescent="0.3">
      <c r="A34" s="22"/>
      <c r="B34" s="22"/>
      <c r="C34" s="22"/>
      <c r="D34" s="22"/>
      <c r="E34" s="21"/>
      <c r="F34" s="24"/>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ht="16.5" customHeight="1" x14ac:dyDescent="0.3">
      <c r="A35" s="22"/>
      <c r="B35" s="22"/>
      <c r="C35" s="22"/>
      <c r="D35" s="22"/>
      <c r="E35" s="21"/>
      <c r="F35" s="24"/>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ht="16.5" customHeight="1" x14ac:dyDescent="0.3">
      <c r="A36" s="22"/>
      <c r="B36" s="22"/>
      <c r="C36" s="22"/>
      <c r="D36" s="22"/>
      <c r="E36" s="21"/>
      <c r="F36" s="24"/>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ht="16.5" customHeight="1" x14ac:dyDescent="0.3">
      <c r="A37" s="22"/>
      <c r="B37" s="22"/>
      <c r="C37" s="22"/>
      <c r="D37" s="22"/>
      <c r="E37" s="21"/>
      <c r="F37" s="24"/>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ht="16.5" customHeight="1" x14ac:dyDescent="0.3">
      <c r="A38" s="22"/>
      <c r="B38" s="22"/>
      <c r="C38" s="22"/>
      <c r="D38" s="22"/>
      <c r="E38" s="21"/>
      <c r="F38" s="24"/>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ht="16.5" customHeight="1" x14ac:dyDescent="0.3">
      <c r="A39" s="22"/>
      <c r="B39" s="22"/>
      <c r="C39" s="22"/>
      <c r="D39" s="22"/>
      <c r="E39" s="21"/>
      <c r="F39" s="24"/>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ht="16.5" customHeight="1" x14ac:dyDescent="0.3">
      <c r="A40" s="22"/>
      <c r="B40" s="22"/>
      <c r="C40" s="22"/>
      <c r="D40" s="22"/>
      <c r="E40" s="21"/>
      <c r="F40" s="24"/>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ht="16.5" customHeight="1" x14ac:dyDescent="0.3">
      <c r="A41" s="22"/>
      <c r="B41" s="22"/>
      <c r="C41" s="22"/>
      <c r="D41" s="22"/>
      <c r="E41" s="21"/>
      <c r="F41" s="24"/>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ht="16.5" customHeight="1" x14ac:dyDescent="0.3">
      <c r="A42" s="22"/>
      <c r="B42" s="22"/>
      <c r="C42" s="22"/>
      <c r="D42" s="22"/>
      <c r="E42" s="21"/>
      <c r="F42" s="24"/>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ht="16.5" customHeight="1" x14ac:dyDescent="0.3">
      <c r="A43" s="22"/>
      <c r="B43" s="22"/>
      <c r="C43" s="22"/>
      <c r="D43" s="22"/>
      <c r="E43" s="21"/>
      <c r="F43" s="24"/>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ht="16.5" customHeight="1" x14ac:dyDescent="0.3">
      <c r="A44" s="22"/>
      <c r="B44" s="22"/>
      <c r="C44" s="22"/>
      <c r="D44" s="22"/>
      <c r="E44" s="21"/>
      <c r="F44" s="24"/>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ht="16.5" customHeight="1" x14ac:dyDescent="0.3">
      <c r="A45" s="22"/>
      <c r="B45" s="22"/>
      <c r="C45" s="22"/>
      <c r="D45" s="22"/>
      <c r="E45" s="21"/>
      <c r="F45" s="24"/>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ht="16.5" customHeight="1" x14ac:dyDescent="0.3">
      <c r="A46" s="22"/>
      <c r="B46" s="22"/>
      <c r="C46" s="22"/>
      <c r="D46" s="22"/>
      <c r="E46" s="21"/>
      <c r="F46" s="24"/>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ht="16.5" customHeight="1" x14ac:dyDescent="0.3">
      <c r="A47" s="22"/>
      <c r="B47" s="22"/>
      <c r="C47" s="22"/>
      <c r="D47" s="22"/>
      <c r="E47" s="21"/>
      <c r="F47" s="24"/>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ht="16.5" customHeight="1" x14ac:dyDescent="0.3">
      <c r="A48" s="22"/>
      <c r="B48" s="22"/>
      <c r="C48" s="22"/>
      <c r="D48" s="22"/>
      <c r="E48" s="21"/>
      <c r="F48" s="24"/>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ht="16.5" customHeight="1" x14ac:dyDescent="0.3">
      <c r="A49" s="22"/>
      <c r="B49" s="22"/>
      <c r="C49" s="22"/>
      <c r="D49" s="22"/>
      <c r="E49" s="21"/>
      <c r="F49" s="24"/>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ht="16.5" customHeight="1" x14ac:dyDescent="0.3">
      <c r="A50" s="22"/>
      <c r="B50" s="22"/>
      <c r="C50" s="22"/>
      <c r="D50" s="22"/>
      <c r="E50" s="21"/>
      <c r="F50" s="24"/>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ht="16.5" customHeight="1" x14ac:dyDescent="0.3">
      <c r="A51" s="22"/>
      <c r="B51" s="22"/>
      <c r="C51" s="22"/>
      <c r="D51" s="22"/>
      <c r="E51" s="21"/>
      <c r="F51" s="24"/>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ht="16.5" customHeight="1" x14ac:dyDescent="0.3">
      <c r="A52" s="22"/>
      <c r="B52" s="22"/>
      <c r="C52" s="22"/>
      <c r="D52" s="22"/>
      <c r="E52" s="21"/>
      <c r="F52" s="24"/>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ht="16.5" customHeight="1" x14ac:dyDescent="0.3">
      <c r="A53" s="22"/>
      <c r="B53" s="22"/>
      <c r="C53" s="22"/>
      <c r="D53" s="22"/>
      <c r="E53" s="21"/>
      <c r="F53" s="24"/>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ht="16.5" customHeight="1" x14ac:dyDescent="0.3">
      <c r="A54" s="22"/>
      <c r="B54" s="22"/>
      <c r="C54" s="22"/>
      <c r="D54" s="22"/>
      <c r="E54" s="21"/>
      <c r="F54" s="24"/>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ht="16.5" customHeight="1" x14ac:dyDescent="0.3">
      <c r="A55" s="22"/>
      <c r="B55" s="22"/>
      <c r="C55" s="22"/>
      <c r="D55" s="22"/>
      <c r="E55" s="21"/>
      <c r="F55" s="24"/>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ht="16.5" customHeight="1" x14ac:dyDescent="0.3">
      <c r="A56" s="22"/>
      <c r="B56" s="22"/>
      <c r="C56" s="22"/>
      <c r="D56" s="22"/>
      <c r="E56" s="21"/>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ht="16.5" customHeight="1" x14ac:dyDescent="0.3">
      <c r="A57" s="22"/>
      <c r="B57" s="22"/>
      <c r="C57" s="22"/>
      <c r="D57" s="22"/>
      <c r="E57" s="21"/>
      <c r="F57" s="24"/>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ht="16.5" customHeight="1" x14ac:dyDescent="0.3">
      <c r="A58" s="22"/>
      <c r="B58" s="22"/>
      <c r="C58" s="22"/>
      <c r="D58" s="22"/>
      <c r="E58" s="21"/>
      <c r="F58" s="24"/>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ht="16.5" customHeight="1" x14ac:dyDescent="0.3">
      <c r="A59" s="22"/>
      <c r="B59" s="22"/>
      <c r="C59" s="22"/>
      <c r="D59" s="22"/>
      <c r="E59" s="21"/>
      <c r="F59" s="24"/>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ht="16.5" customHeight="1" x14ac:dyDescent="0.3">
      <c r="A60" s="22"/>
      <c r="B60" s="22"/>
      <c r="C60" s="22"/>
      <c r="D60" s="22"/>
      <c r="E60" s="21"/>
      <c r="F60" s="24"/>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ht="16.5" customHeight="1" x14ac:dyDescent="0.3">
      <c r="A61" s="22"/>
      <c r="B61" s="22"/>
      <c r="C61" s="22"/>
      <c r="D61" s="22"/>
      <c r="E61" s="21"/>
      <c r="F61" s="24"/>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ht="16.5" customHeight="1" x14ac:dyDescent="0.3">
      <c r="A62" s="22"/>
      <c r="B62" s="22"/>
      <c r="C62" s="22"/>
      <c r="D62" s="22"/>
      <c r="E62" s="21"/>
      <c r="F62" s="24"/>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ht="16.5" customHeight="1" x14ac:dyDescent="0.3">
      <c r="A63" s="22"/>
      <c r="B63" s="22"/>
      <c r="C63" s="22"/>
      <c r="D63" s="22"/>
      <c r="E63" s="21"/>
      <c r="F63" s="24"/>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ht="16.5" customHeight="1" x14ac:dyDescent="0.3">
      <c r="A64" s="22"/>
      <c r="B64" s="22"/>
      <c r="C64" s="22"/>
      <c r="D64" s="22"/>
      <c r="E64" s="21"/>
      <c r="F64" s="24"/>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ht="16.5" customHeight="1" x14ac:dyDescent="0.3">
      <c r="A65" s="22"/>
      <c r="B65" s="22"/>
      <c r="C65" s="22"/>
      <c r="D65" s="22"/>
      <c r="E65" s="21"/>
      <c r="F65" s="24"/>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ht="16.5" customHeight="1" x14ac:dyDescent="0.3">
      <c r="A66" s="22"/>
      <c r="B66" s="22"/>
      <c r="C66" s="22"/>
      <c r="D66" s="22"/>
      <c r="E66" s="21"/>
      <c r="F66" s="24"/>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ht="16.5" customHeight="1" x14ac:dyDescent="0.3">
      <c r="A67" s="22"/>
      <c r="B67" s="22"/>
      <c r="C67" s="22"/>
      <c r="D67" s="22"/>
      <c r="E67" s="21"/>
      <c r="F67" s="24"/>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ht="16.5" customHeight="1" x14ac:dyDescent="0.3">
      <c r="A68" s="22"/>
      <c r="B68" s="22"/>
      <c r="C68" s="22"/>
      <c r="D68" s="22"/>
      <c r="E68" s="21"/>
      <c r="F68" s="24"/>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ht="16.5" customHeight="1" x14ac:dyDescent="0.3">
      <c r="A69" s="22"/>
      <c r="B69" s="22"/>
      <c r="C69" s="22"/>
      <c r="D69" s="22"/>
      <c r="E69" s="21"/>
      <c r="F69" s="24"/>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ht="16.5" customHeight="1" x14ac:dyDescent="0.3">
      <c r="A70" s="22"/>
      <c r="B70" s="22"/>
      <c r="C70" s="22"/>
      <c r="D70" s="22"/>
      <c r="E70" s="21"/>
      <c r="F70" s="24"/>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ht="16.5" customHeight="1" x14ac:dyDescent="0.3">
      <c r="A71" s="22"/>
      <c r="B71" s="22"/>
      <c r="C71" s="22"/>
      <c r="D71" s="22"/>
      <c r="E71" s="21"/>
      <c r="F71" s="24"/>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ht="16.5" customHeight="1" x14ac:dyDescent="0.3">
      <c r="A72" s="22"/>
      <c r="B72" s="22"/>
      <c r="C72" s="22"/>
      <c r="D72" s="22"/>
      <c r="E72" s="21"/>
      <c r="F72" s="24"/>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ht="16.5" customHeight="1" x14ac:dyDescent="0.3">
      <c r="A73" s="22"/>
      <c r="B73" s="22"/>
      <c r="C73" s="22"/>
      <c r="D73" s="22"/>
      <c r="E73" s="21"/>
      <c r="F73" s="24"/>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ht="16.5" customHeight="1" x14ac:dyDescent="0.3">
      <c r="A74" s="22"/>
      <c r="B74" s="22"/>
      <c r="C74" s="22"/>
      <c r="D74" s="22"/>
      <c r="E74" s="21"/>
      <c r="F74" s="24"/>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ht="16.5" customHeight="1" x14ac:dyDescent="0.3">
      <c r="A75" s="22"/>
      <c r="B75" s="22"/>
      <c r="C75" s="22"/>
      <c r="D75" s="22"/>
      <c r="E75" s="21"/>
      <c r="F75" s="24"/>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ht="16.5" customHeight="1" x14ac:dyDescent="0.3">
      <c r="A76" s="22"/>
      <c r="B76" s="22"/>
      <c r="C76" s="22"/>
      <c r="D76" s="22"/>
      <c r="E76" s="21"/>
      <c r="F76" s="24"/>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ht="16.5" customHeight="1" x14ac:dyDescent="0.3">
      <c r="A77" s="22"/>
      <c r="B77" s="22"/>
      <c r="C77" s="22"/>
      <c r="D77" s="22"/>
      <c r="E77" s="21"/>
      <c r="F77" s="24"/>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ht="16.5" customHeight="1" x14ac:dyDescent="0.3">
      <c r="A78" s="22"/>
      <c r="B78" s="22"/>
      <c r="C78" s="22"/>
      <c r="D78" s="22"/>
      <c r="E78" s="21"/>
      <c r="F78" s="24"/>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ht="16.5" customHeight="1" x14ac:dyDescent="0.3">
      <c r="A79" s="22"/>
      <c r="B79" s="22"/>
      <c r="C79" s="22"/>
      <c r="D79" s="22"/>
      <c r="E79" s="21"/>
      <c r="F79" s="24"/>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ht="16.5" customHeight="1" x14ac:dyDescent="0.3">
      <c r="A80" s="22"/>
      <c r="B80" s="22"/>
      <c r="C80" s="22"/>
      <c r="D80" s="22"/>
      <c r="E80" s="21"/>
      <c r="F80" s="24"/>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ht="16.5" customHeight="1" x14ac:dyDescent="0.3">
      <c r="A81" s="22"/>
      <c r="B81" s="22"/>
      <c r="C81" s="22"/>
      <c r="D81" s="22"/>
      <c r="E81" s="21"/>
      <c r="F81" s="24"/>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ht="16.5" customHeight="1" x14ac:dyDescent="0.3">
      <c r="A82" s="22"/>
      <c r="B82" s="22"/>
      <c r="C82" s="22"/>
      <c r="D82" s="22"/>
      <c r="E82" s="21"/>
      <c r="F82" s="24"/>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ht="16.5" customHeight="1" x14ac:dyDescent="0.3">
      <c r="A83" s="22"/>
      <c r="B83" s="22"/>
      <c r="C83" s="22"/>
      <c r="D83" s="22"/>
      <c r="E83" s="21"/>
      <c r="F83" s="24"/>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ht="16.5" customHeight="1" x14ac:dyDescent="0.3">
      <c r="A84" s="22"/>
      <c r="B84" s="22"/>
      <c r="C84" s="22"/>
      <c r="D84" s="22"/>
      <c r="E84" s="21"/>
      <c r="F84" s="24"/>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ht="16.5" customHeight="1" x14ac:dyDescent="0.3">
      <c r="A85" s="22"/>
      <c r="B85" s="22"/>
      <c r="C85" s="22"/>
      <c r="D85" s="22"/>
      <c r="E85" s="21"/>
      <c r="F85" s="24"/>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ht="16.5" customHeight="1" x14ac:dyDescent="0.3">
      <c r="A86" s="22"/>
      <c r="B86" s="22"/>
      <c r="C86" s="22"/>
      <c r="D86" s="22"/>
      <c r="E86" s="21"/>
      <c r="F86" s="24"/>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ht="16.5" customHeight="1" x14ac:dyDescent="0.3">
      <c r="A87" s="22"/>
      <c r="B87" s="22"/>
      <c r="C87" s="22"/>
      <c r="D87" s="22"/>
      <c r="E87" s="21"/>
      <c r="F87" s="24"/>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ht="16.5" customHeight="1" x14ac:dyDescent="0.3">
      <c r="A88" s="22"/>
      <c r="B88" s="22"/>
      <c r="C88" s="22"/>
      <c r="D88" s="22"/>
      <c r="E88" s="21"/>
      <c r="F88" s="24"/>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ht="16.5" customHeight="1" x14ac:dyDescent="0.3">
      <c r="A89" s="22"/>
      <c r="B89" s="22"/>
      <c r="C89" s="22"/>
      <c r="D89" s="22"/>
      <c r="E89" s="21"/>
      <c r="F89" s="24"/>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ht="16.5" customHeight="1" x14ac:dyDescent="0.3">
      <c r="A90" s="22"/>
      <c r="B90" s="22"/>
      <c r="C90" s="22"/>
      <c r="D90" s="22"/>
      <c r="E90" s="21"/>
      <c r="F90" s="24"/>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ht="16.5" customHeight="1" x14ac:dyDescent="0.3">
      <c r="A91" s="22"/>
      <c r="B91" s="22"/>
      <c r="C91" s="22"/>
      <c r="D91" s="22"/>
      <c r="E91" s="21"/>
      <c r="F91" s="24"/>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ht="16.5" customHeight="1" x14ac:dyDescent="0.3">
      <c r="A92" s="22"/>
      <c r="B92" s="22"/>
      <c r="C92" s="22"/>
      <c r="D92" s="22"/>
      <c r="E92" s="21"/>
      <c r="F92" s="24"/>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ht="16.5" customHeight="1" x14ac:dyDescent="0.3">
      <c r="A93" s="22"/>
      <c r="B93" s="22"/>
      <c r="C93" s="22"/>
      <c r="D93" s="22"/>
      <c r="E93" s="21"/>
      <c r="F93" s="24"/>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ht="16.5" customHeight="1" x14ac:dyDescent="0.3">
      <c r="A94" s="22"/>
      <c r="B94" s="22"/>
      <c r="C94" s="22"/>
      <c r="D94" s="22"/>
      <c r="E94" s="21"/>
      <c r="F94" s="24"/>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ht="16.5" customHeight="1" x14ac:dyDescent="0.3">
      <c r="A95" s="22"/>
      <c r="B95" s="22"/>
      <c r="C95" s="22"/>
      <c r="D95" s="22"/>
      <c r="E95" s="21"/>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ht="16.5" customHeight="1" x14ac:dyDescent="0.3">
      <c r="A96" s="22"/>
      <c r="B96" s="22"/>
      <c r="C96" s="22"/>
      <c r="D96" s="22"/>
      <c r="E96" s="21"/>
      <c r="F96" s="24"/>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ht="16.5" customHeight="1" x14ac:dyDescent="0.3">
      <c r="A97" s="22"/>
      <c r="B97" s="22"/>
      <c r="C97" s="22"/>
      <c r="D97" s="22"/>
      <c r="E97" s="21"/>
      <c r="F97" s="24"/>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ht="16.5" customHeight="1" x14ac:dyDescent="0.3">
      <c r="A98" s="22"/>
      <c r="B98" s="22"/>
      <c r="C98" s="22"/>
      <c r="D98" s="22"/>
      <c r="E98" s="21"/>
      <c r="F98" s="24"/>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ht="16.5" customHeight="1" x14ac:dyDescent="0.3">
      <c r="A99" s="22"/>
      <c r="B99" s="22"/>
      <c r="C99" s="22"/>
      <c r="D99" s="22"/>
      <c r="E99" s="21"/>
      <c r="F99" s="24"/>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ht="16.5" customHeight="1" x14ac:dyDescent="0.3">
      <c r="A100" s="22"/>
      <c r="B100" s="22"/>
      <c r="C100" s="22"/>
      <c r="D100" s="22"/>
      <c r="E100" s="21"/>
      <c r="F100" s="24"/>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ht="16.5" customHeight="1" x14ac:dyDescent="0.3">
      <c r="A101" s="22"/>
      <c r="B101" s="22"/>
      <c r="C101" s="22"/>
      <c r="D101" s="22"/>
      <c r="E101" s="21"/>
      <c r="F101" s="24"/>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ht="16.5" customHeight="1" x14ac:dyDescent="0.3">
      <c r="A102" s="22"/>
      <c r="B102" s="22"/>
      <c r="C102" s="22"/>
      <c r="D102" s="22"/>
      <c r="E102" s="21"/>
      <c r="F102" s="24"/>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ht="16.5" customHeight="1" x14ac:dyDescent="0.3">
      <c r="A103" s="22"/>
      <c r="B103" s="22"/>
      <c r="C103" s="22"/>
      <c r="D103" s="22"/>
      <c r="E103" s="21"/>
      <c r="F103" s="24"/>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ht="16.5" customHeight="1" x14ac:dyDescent="0.3">
      <c r="A104" s="22"/>
      <c r="B104" s="22"/>
      <c r="C104" s="22"/>
      <c r="D104" s="22"/>
      <c r="E104" s="21"/>
      <c r="F104" s="24"/>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ht="16.5" customHeight="1" x14ac:dyDescent="0.3">
      <c r="A105" s="22"/>
      <c r="B105" s="22"/>
      <c r="C105" s="22"/>
      <c r="D105" s="22"/>
      <c r="E105" s="21"/>
      <c r="F105" s="24"/>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ht="16.5" customHeight="1" x14ac:dyDescent="0.3">
      <c r="A106" s="22"/>
      <c r="B106" s="22"/>
      <c r="C106" s="22"/>
      <c r="D106" s="22"/>
      <c r="E106" s="21"/>
      <c r="F106" s="24"/>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ht="16.5" customHeight="1" x14ac:dyDescent="0.3">
      <c r="A107" s="22"/>
      <c r="B107" s="22"/>
      <c r="C107" s="22"/>
      <c r="D107" s="22"/>
      <c r="E107" s="21"/>
      <c r="F107" s="24"/>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ht="16.5" customHeight="1" x14ac:dyDescent="0.3">
      <c r="A108" s="22"/>
      <c r="B108" s="22"/>
      <c r="C108" s="22"/>
      <c r="D108" s="22"/>
      <c r="E108" s="21"/>
      <c r="F108" s="24"/>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ht="16.5" customHeight="1" x14ac:dyDescent="0.3">
      <c r="A109" s="22"/>
      <c r="B109" s="22"/>
      <c r="C109" s="22"/>
      <c r="D109" s="22"/>
      <c r="E109" s="21"/>
      <c r="F109" s="24"/>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ht="16.5" customHeight="1" x14ac:dyDescent="0.3">
      <c r="A110" s="22"/>
      <c r="B110" s="22"/>
      <c r="C110" s="22"/>
      <c r="D110" s="22"/>
      <c r="E110" s="21"/>
      <c r="F110" s="24"/>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ht="16.5" customHeight="1" x14ac:dyDescent="0.3">
      <c r="A111" s="22"/>
      <c r="B111" s="22"/>
      <c r="C111" s="22"/>
      <c r="D111" s="22"/>
      <c r="E111" s="21"/>
      <c r="F111" s="24"/>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ht="16.5" customHeight="1" x14ac:dyDescent="0.3">
      <c r="A112" s="22"/>
      <c r="B112" s="22"/>
      <c r="C112" s="22"/>
      <c r="D112" s="22"/>
      <c r="E112" s="21"/>
      <c r="F112" s="24"/>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ht="16.5" customHeight="1" x14ac:dyDescent="0.3">
      <c r="A113" s="22"/>
      <c r="B113" s="22"/>
      <c r="C113" s="22"/>
      <c r="D113" s="22"/>
      <c r="E113" s="21"/>
      <c r="F113" s="24"/>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ht="16.5" customHeight="1" x14ac:dyDescent="0.3">
      <c r="A114" s="22"/>
      <c r="B114" s="22"/>
      <c r="C114" s="22"/>
      <c r="D114" s="22"/>
      <c r="E114" s="21"/>
      <c r="F114" s="24"/>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ht="16.5" customHeight="1" x14ac:dyDescent="0.3">
      <c r="A115" s="22"/>
      <c r="B115" s="22"/>
      <c r="C115" s="22"/>
      <c r="D115" s="22"/>
      <c r="E115" s="21"/>
      <c r="F115" s="24"/>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ht="16.5" customHeight="1" x14ac:dyDescent="0.3">
      <c r="A116" s="22"/>
      <c r="B116" s="22"/>
      <c r="C116" s="22"/>
      <c r="D116" s="22"/>
      <c r="E116" s="21"/>
      <c r="F116" s="24"/>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row r="117" spans="1:56" ht="16.5" customHeight="1" x14ac:dyDescent="0.3">
      <c r="A117" s="22"/>
      <c r="B117" s="22"/>
      <c r="C117" s="22"/>
      <c r="D117" s="22"/>
      <c r="E117" s="21"/>
      <c r="F117" s="24"/>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row>
    <row r="118" spans="1:56" ht="16.5" customHeight="1" x14ac:dyDescent="0.3">
      <c r="A118" s="22"/>
      <c r="B118" s="22"/>
      <c r="C118" s="22"/>
      <c r="D118" s="22"/>
      <c r="E118" s="21"/>
      <c r="F118" s="24"/>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row>
    <row r="119" spans="1:56" ht="16.5" customHeight="1" x14ac:dyDescent="0.3">
      <c r="A119" s="22"/>
      <c r="B119" s="22"/>
      <c r="C119" s="22"/>
      <c r="D119" s="22"/>
      <c r="E119" s="21"/>
      <c r="F119" s="24"/>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row>
    <row r="120" spans="1:56" ht="16.5" customHeight="1" x14ac:dyDescent="0.3">
      <c r="A120" s="22"/>
      <c r="B120" s="22"/>
      <c r="C120" s="22"/>
      <c r="D120" s="22"/>
      <c r="E120" s="21"/>
      <c r="F120" s="24"/>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row>
    <row r="121" spans="1:56" ht="16.5" customHeight="1" x14ac:dyDescent="0.3">
      <c r="A121" s="22"/>
      <c r="B121" s="22"/>
      <c r="C121" s="22"/>
      <c r="D121" s="22"/>
      <c r="E121" s="21"/>
      <c r="F121" s="24"/>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row>
    <row r="122" spans="1:56" ht="16.5" customHeight="1" x14ac:dyDescent="0.3">
      <c r="A122" s="22"/>
      <c r="B122" s="22"/>
      <c r="C122" s="22"/>
      <c r="D122" s="22"/>
      <c r="E122" s="21"/>
      <c r="F122" s="24"/>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row>
    <row r="123" spans="1:56" ht="16.5" customHeight="1" x14ac:dyDescent="0.3">
      <c r="A123" s="22"/>
      <c r="B123" s="22"/>
      <c r="C123" s="22"/>
      <c r="D123" s="22"/>
      <c r="E123" s="21"/>
      <c r="F123" s="24"/>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row>
    <row r="124" spans="1:56" ht="16.5" customHeight="1" x14ac:dyDescent="0.3">
      <c r="A124" s="22"/>
      <c r="B124" s="22"/>
      <c r="C124" s="22"/>
      <c r="D124" s="22"/>
      <c r="E124" s="21"/>
      <c r="F124" s="24"/>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row>
    <row r="125" spans="1:56" ht="16.5" customHeight="1" x14ac:dyDescent="0.3">
      <c r="A125" s="22"/>
      <c r="B125" s="22"/>
      <c r="C125" s="22"/>
      <c r="D125" s="22"/>
      <c r="E125" s="21"/>
      <c r="F125" s="24"/>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row>
    <row r="126" spans="1:56" ht="16.5" customHeight="1" x14ac:dyDescent="0.3">
      <c r="A126" s="22"/>
      <c r="B126" s="22"/>
      <c r="C126" s="22"/>
      <c r="D126" s="22"/>
      <c r="E126" s="21"/>
      <c r="F126" s="24"/>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row>
    <row r="127" spans="1:56" ht="16.5" customHeight="1" x14ac:dyDescent="0.3">
      <c r="A127" s="22"/>
      <c r="B127" s="22"/>
      <c r="C127" s="22"/>
      <c r="D127" s="22"/>
      <c r="E127" s="21"/>
      <c r="F127" s="24"/>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row>
    <row r="128" spans="1:56" ht="16.5" customHeight="1" x14ac:dyDescent="0.3">
      <c r="A128" s="22"/>
      <c r="B128" s="22"/>
      <c r="C128" s="22"/>
      <c r="D128" s="22"/>
      <c r="E128" s="21"/>
      <c r="F128" s="24"/>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row>
    <row r="129" spans="1:56" ht="16.5" customHeight="1" x14ac:dyDescent="0.3">
      <c r="A129" s="22"/>
      <c r="B129" s="22"/>
      <c r="C129" s="22"/>
      <c r="D129" s="22"/>
      <c r="E129" s="21"/>
      <c r="F129" s="24"/>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row>
    <row r="130" spans="1:56" ht="16.5" customHeight="1" x14ac:dyDescent="0.3">
      <c r="A130" s="22"/>
      <c r="B130" s="22"/>
      <c r="C130" s="22"/>
      <c r="D130" s="22"/>
      <c r="E130" s="21"/>
      <c r="F130" s="24"/>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row>
    <row r="131" spans="1:56" ht="16.5" customHeight="1" x14ac:dyDescent="0.3">
      <c r="A131" s="22"/>
      <c r="B131" s="22"/>
      <c r="C131" s="22"/>
      <c r="D131" s="22"/>
      <c r="E131" s="21"/>
      <c r="F131" s="24"/>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row>
    <row r="132" spans="1:56" ht="16.5" customHeight="1" x14ac:dyDescent="0.3">
      <c r="A132" s="22"/>
      <c r="B132" s="22"/>
      <c r="C132" s="22"/>
      <c r="D132" s="22"/>
      <c r="E132" s="21"/>
      <c r="F132" s="24"/>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row>
    <row r="133" spans="1:56" ht="16.5" customHeight="1" x14ac:dyDescent="0.3">
      <c r="A133" s="22"/>
      <c r="B133" s="22"/>
      <c r="C133" s="22"/>
      <c r="D133" s="22"/>
      <c r="E133" s="21"/>
      <c r="F133" s="24"/>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row>
    <row r="134" spans="1:56" ht="16.5" customHeight="1" x14ac:dyDescent="0.3">
      <c r="A134" s="22"/>
      <c r="B134" s="22"/>
      <c r="C134" s="22"/>
      <c r="D134" s="22"/>
      <c r="E134" s="21"/>
      <c r="F134" s="24"/>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row>
    <row r="135" spans="1:56" ht="16.5" customHeight="1" x14ac:dyDescent="0.3">
      <c r="A135" s="22"/>
      <c r="B135" s="22"/>
      <c r="C135" s="22"/>
      <c r="D135" s="22"/>
      <c r="E135" s="21"/>
      <c r="F135" s="24"/>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row>
    <row r="136" spans="1:56" ht="16.5" customHeight="1" x14ac:dyDescent="0.3">
      <c r="A136" s="22"/>
      <c r="B136" s="22"/>
      <c r="C136" s="22"/>
      <c r="D136" s="22"/>
      <c r="E136" s="21"/>
      <c r="F136" s="24"/>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row>
    <row r="137" spans="1:56" ht="16.5" customHeight="1" x14ac:dyDescent="0.3">
      <c r="A137" s="22"/>
      <c r="B137" s="22"/>
      <c r="C137" s="22"/>
      <c r="D137" s="22"/>
      <c r="E137" s="21"/>
      <c r="F137" s="24"/>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row>
    <row r="138" spans="1:56" ht="16.5" customHeight="1" x14ac:dyDescent="0.3">
      <c r="A138" s="22"/>
      <c r="B138" s="22"/>
      <c r="C138" s="22"/>
      <c r="D138" s="22"/>
      <c r="E138" s="21"/>
      <c r="F138" s="24"/>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row>
    <row r="139" spans="1:56" ht="16.5" customHeight="1" x14ac:dyDescent="0.3">
      <c r="A139" s="22"/>
      <c r="B139" s="22"/>
      <c r="C139" s="22"/>
      <c r="D139" s="22"/>
      <c r="E139" s="21"/>
      <c r="F139" s="24"/>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row>
    <row r="140" spans="1:56" ht="16.5" customHeight="1" x14ac:dyDescent="0.3">
      <c r="A140" s="22"/>
      <c r="B140" s="22"/>
      <c r="C140" s="22"/>
      <c r="D140" s="22"/>
      <c r="E140" s="21"/>
      <c r="F140" s="24"/>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row>
    <row r="141" spans="1:56" ht="16.5" customHeight="1" x14ac:dyDescent="0.3">
      <c r="A141" s="22"/>
      <c r="B141" s="22"/>
      <c r="C141" s="22"/>
      <c r="D141" s="22"/>
      <c r="E141" s="21"/>
      <c r="F141" s="24"/>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row>
    <row r="142" spans="1:56" ht="16.5" customHeight="1" x14ac:dyDescent="0.3">
      <c r="A142" s="22"/>
      <c r="B142" s="22"/>
      <c r="C142" s="22"/>
      <c r="D142" s="22"/>
      <c r="E142" s="21"/>
      <c r="F142" s="24"/>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row>
    <row r="143" spans="1:56" ht="16.5" customHeight="1" x14ac:dyDescent="0.3">
      <c r="A143" s="22"/>
      <c r="B143" s="22"/>
      <c r="C143" s="22"/>
      <c r="D143" s="22"/>
      <c r="E143" s="21"/>
      <c r="F143" s="24"/>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row>
    <row r="144" spans="1:56" ht="16.5" customHeight="1" x14ac:dyDescent="0.3">
      <c r="A144" s="22"/>
      <c r="B144" s="22"/>
      <c r="C144" s="22"/>
      <c r="D144" s="22"/>
      <c r="E144" s="21"/>
      <c r="F144" s="24"/>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row>
    <row r="145" spans="1:56" ht="16.5" customHeight="1" x14ac:dyDescent="0.3">
      <c r="A145" s="22"/>
      <c r="B145" s="22"/>
      <c r="C145" s="22"/>
      <c r="D145" s="22"/>
      <c r="E145" s="21"/>
      <c r="F145" s="24"/>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row>
    <row r="146" spans="1:56" ht="16.5" customHeight="1" x14ac:dyDescent="0.3">
      <c r="A146" s="22"/>
      <c r="B146" s="22"/>
      <c r="C146" s="22"/>
      <c r="D146" s="22"/>
      <c r="E146" s="21"/>
      <c r="F146" s="24"/>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row>
    <row r="147" spans="1:56" ht="16.5" customHeight="1" x14ac:dyDescent="0.3">
      <c r="A147" s="22"/>
      <c r="B147" s="22"/>
      <c r="C147" s="22"/>
      <c r="D147" s="22"/>
      <c r="E147" s="21"/>
      <c r="F147" s="24"/>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row>
    <row r="148" spans="1:56" ht="16.5" customHeight="1" x14ac:dyDescent="0.3">
      <c r="A148" s="22"/>
      <c r="B148" s="22"/>
      <c r="C148" s="22"/>
      <c r="D148" s="22"/>
      <c r="E148" s="21"/>
      <c r="F148" s="24"/>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row>
    <row r="149" spans="1:56" ht="16.5" customHeight="1" x14ac:dyDescent="0.3">
      <c r="A149" s="22"/>
      <c r="B149" s="22"/>
      <c r="C149" s="22"/>
      <c r="D149" s="22"/>
      <c r="E149" s="21"/>
      <c r="F149" s="24"/>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row>
    <row r="150" spans="1:56" ht="16.5" customHeight="1" x14ac:dyDescent="0.3">
      <c r="A150" s="22"/>
      <c r="B150" s="22"/>
      <c r="C150" s="22"/>
      <c r="D150" s="22"/>
      <c r="E150" s="21"/>
      <c r="F150" s="24"/>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row>
    <row r="151" spans="1:56" ht="16.5" customHeight="1" x14ac:dyDescent="0.3">
      <c r="A151" s="22"/>
      <c r="B151" s="22"/>
      <c r="C151" s="22"/>
      <c r="D151" s="22"/>
      <c r="E151" s="21"/>
      <c r="F151" s="24"/>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row>
    <row r="152" spans="1:56" ht="16.5" customHeight="1" x14ac:dyDescent="0.3">
      <c r="A152" s="22"/>
      <c r="B152" s="22"/>
      <c r="C152" s="22"/>
      <c r="D152" s="22"/>
      <c r="E152" s="21"/>
      <c r="F152" s="24"/>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row>
    <row r="153" spans="1:56" ht="16.5" customHeight="1" x14ac:dyDescent="0.3">
      <c r="A153" s="22"/>
      <c r="B153" s="22"/>
      <c r="C153" s="22"/>
      <c r="D153" s="22"/>
      <c r="E153" s="21"/>
      <c r="F153" s="24"/>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row>
    <row r="154" spans="1:56" ht="16.5" customHeight="1" x14ac:dyDescent="0.3">
      <c r="A154" s="22"/>
      <c r="B154" s="22"/>
      <c r="C154" s="22"/>
      <c r="D154" s="22"/>
      <c r="E154" s="21"/>
      <c r="F154" s="24"/>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row>
    <row r="155" spans="1:56" ht="16.5" customHeight="1" x14ac:dyDescent="0.3">
      <c r="A155" s="22"/>
      <c r="B155" s="22"/>
      <c r="C155" s="22"/>
      <c r="D155" s="22"/>
      <c r="E155" s="21"/>
      <c r="F155" s="24"/>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row>
    <row r="156" spans="1:56" ht="16.5" customHeight="1" x14ac:dyDescent="0.3">
      <c r="A156" s="22"/>
      <c r="B156" s="22"/>
      <c r="C156" s="22"/>
      <c r="D156" s="22"/>
      <c r="E156" s="21"/>
      <c r="F156" s="24"/>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row>
    <row r="157" spans="1:56" ht="16.5" customHeight="1" x14ac:dyDescent="0.3">
      <c r="A157" s="22"/>
      <c r="B157" s="22"/>
      <c r="C157" s="22"/>
      <c r="D157" s="22"/>
      <c r="E157" s="21"/>
      <c r="F157" s="24"/>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row>
    <row r="158" spans="1:56" ht="16.5" customHeight="1" x14ac:dyDescent="0.3">
      <c r="A158" s="22"/>
      <c r="B158" s="22"/>
      <c r="C158" s="22"/>
      <c r="D158" s="22"/>
      <c r="E158" s="21"/>
      <c r="F158" s="24"/>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row>
    <row r="159" spans="1:56" ht="16.5" customHeight="1" x14ac:dyDescent="0.3">
      <c r="A159" s="22"/>
      <c r="B159" s="22"/>
      <c r="C159" s="22"/>
      <c r="D159" s="22"/>
      <c r="E159" s="21"/>
      <c r="F159" s="24"/>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row>
    <row r="160" spans="1:56" ht="16.5" customHeight="1" x14ac:dyDescent="0.3">
      <c r="A160" s="22"/>
      <c r="B160" s="22"/>
      <c r="C160" s="22"/>
      <c r="D160" s="22"/>
      <c r="E160" s="21"/>
      <c r="F160" s="24"/>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row>
    <row r="161" spans="1:56" ht="16.5" customHeight="1" x14ac:dyDescent="0.3">
      <c r="A161" s="22"/>
      <c r="B161" s="22"/>
      <c r="C161" s="22"/>
      <c r="D161" s="22"/>
      <c r="E161" s="21"/>
      <c r="F161" s="24"/>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row>
    <row r="162" spans="1:56" ht="16.5" customHeight="1" x14ac:dyDescent="0.3">
      <c r="A162" s="22"/>
      <c r="B162" s="22"/>
      <c r="C162" s="22"/>
      <c r="D162" s="22"/>
      <c r="E162" s="21"/>
      <c r="F162" s="24"/>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row>
    <row r="163" spans="1:56" ht="16.5" customHeight="1" x14ac:dyDescent="0.3">
      <c r="A163" s="22"/>
      <c r="B163" s="22"/>
      <c r="C163" s="22"/>
      <c r="D163" s="22"/>
      <c r="E163" s="21"/>
      <c r="F163" s="24"/>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row>
    <row r="164" spans="1:56" ht="16.5" customHeight="1" x14ac:dyDescent="0.3">
      <c r="A164" s="22"/>
      <c r="B164" s="22"/>
      <c r="C164" s="22"/>
      <c r="D164" s="22"/>
      <c r="E164" s="21"/>
      <c r="F164" s="24"/>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row>
    <row r="165" spans="1:56" ht="16.5" customHeight="1" x14ac:dyDescent="0.3">
      <c r="A165" s="22"/>
      <c r="B165" s="22"/>
      <c r="C165" s="22"/>
      <c r="D165" s="22"/>
      <c r="E165" s="21"/>
      <c r="F165" s="24"/>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row>
    <row r="166" spans="1:56" ht="16.5" customHeight="1" x14ac:dyDescent="0.3">
      <c r="A166" s="22"/>
      <c r="B166" s="22"/>
      <c r="C166" s="22"/>
      <c r="D166" s="22"/>
      <c r="E166" s="21"/>
      <c r="F166" s="24"/>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row>
    <row r="167" spans="1:56" ht="16.5" customHeight="1" x14ac:dyDescent="0.3">
      <c r="A167" s="22"/>
      <c r="B167" s="22"/>
      <c r="C167" s="22"/>
      <c r="D167" s="22"/>
      <c r="E167" s="21"/>
      <c r="F167" s="24"/>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row>
    <row r="168" spans="1:56" ht="16.5" customHeight="1" x14ac:dyDescent="0.3">
      <c r="A168" s="22"/>
      <c r="B168" s="22"/>
      <c r="C168" s="22"/>
      <c r="D168" s="22"/>
      <c r="E168" s="21"/>
      <c r="F168" s="24"/>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row>
    <row r="169" spans="1:56" ht="16.5" customHeight="1" x14ac:dyDescent="0.3">
      <c r="A169" s="22"/>
      <c r="B169" s="22"/>
      <c r="C169" s="22"/>
      <c r="D169" s="22"/>
      <c r="E169" s="21"/>
      <c r="F169" s="24"/>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row>
    <row r="170" spans="1:56" ht="16.5" customHeight="1" x14ac:dyDescent="0.3">
      <c r="A170" s="22"/>
      <c r="B170" s="22"/>
      <c r="C170" s="22"/>
      <c r="D170" s="22"/>
      <c r="E170" s="21"/>
      <c r="F170" s="24"/>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row>
    <row r="171" spans="1:56" ht="16.5" customHeight="1" x14ac:dyDescent="0.3">
      <c r="A171" s="22"/>
      <c r="B171" s="22"/>
      <c r="C171" s="22"/>
      <c r="D171" s="22"/>
      <c r="E171" s="21"/>
      <c r="F171" s="24"/>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row>
    <row r="172" spans="1:56" ht="16.5" customHeight="1" x14ac:dyDescent="0.3">
      <c r="A172" s="22"/>
      <c r="B172" s="22"/>
      <c r="C172" s="22"/>
      <c r="D172" s="22"/>
      <c r="E172" s="21"/>
      <c r="F172" s="24"/>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row>
    <row r="173" spans="1:56" ht="16.5" customHeight="1" x14ac:dyDescent="0.3">
      <c r="A173" s="22"/>
      <c r="B173" s="22"/>
      <c r="C173" s="22"/>
      <c r="D173" s="22"/>
      <c r="E173" s="21"/>
      <c r="F173" s="24"/>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row>
    <row r="174" spans="1:56" ht="16.5" customHeight="1" x14ac:dyDescent="0.3">
      <c r="A174" s="22"/>
      <c r="B174" s="22"/>
      <c r="C174" s="22"/>
      <c r="D174" s="22"/>
      <c r="E174" s="21"/>
      <c r="F174" s="24"/>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row>
    <row r="175" spans="1:56" ht="16.5" customHeight="1" x14ac:dyDescent="0.3">
      <c r="A175" s="22"/>
      <c r="B175" s="22"/>
      <c r="C175" s="22"/>
      <c r="D175" s="22"/>
      <c r="E175" s="21"/>
      <c r="F175" s="24"/>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row>
    <row r="176" spans="1:56" ht="16.5" customHeight="1" x14ac:dyDescent="0.3">
      <c r="A176" s="22"/>
      <c r="B176" s="22"/>
      <c r="C176" s="22"/>
      <c r="D176" s="22"/>
      <c r="E176" s="21"/>
      <c r="F176" s="24"/>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row>
    <row r="177" spans="1:56" ht="16.5" customHeight="1" x14ac:dyDescent="0.3">
      <c r="A177" s="22"/>
      <c r="B177" s="22"/>
      <c r="C177" s="22"/>
      <c r="D177" s="22"/>
      <c r="E177" s="21"/>
      <c r="F177" s="24"/>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row>
    <row r="178" spans="1:56" ht="16.5" customHeight="1" x14ac:dyDescent="0.3">
      <c r="A178" s="22"/>
      <c r="B178" s="22"/>
      <c r="C178" s="22"/>
      <c r="D178" s="22"/>
      <c r="E178" s="21"/>
      <c r="F178" s="24"/>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row>
    <row r="179" spans="1:56" ht="16.5" customHeight="1" x14ac:dyDescent="0.3">
      <c r="A179" s="22"/>
      <c r="B179" s="22"/>
      <c r="C179" s="22"/>
      <c r="D179" s="22"/>
      <c r="E179" s="21"/>
      <c r="F179" s="24"/>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row>
    <row r="180" spans="1:56" ht="16.5" customHeight="1" x14ac:dyDescent="0.3">
      <c r="A180" s="22"/>
      <c r="B180" s="22"/>
      <c r="C180" s="22"/>
      <c r="D180" s="22"/>
      <c r="E180" s="21"/>
      <c r="F180" s="24"/>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row>
    <row r="181" spans="1:56" ht="16.5" customHeight="1" x14ac:dyDescent="0.3">
      <c r="A181" s="22"/>
      <c r="B181" s="22"/>
      <c r="C181" s="22"/>
      <c r="D181" s="22"/>
      <c r="E181" s="21"/>
      <c r="F181" s="24"/>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row>
    <row r="182" spans="1:56" ht="16.5" customHeight="1" x14ac:dyDescent="0.3">
      <c r="A182" s="22"/>
      <c r="B182" s="22"/>
      <c r="C182" s="22"/>
      <c r="D182" s="22"/>
      <c r="E182" s="21"/>
      <c r="F182" s="24"/>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row>
    <row r="183" spans="1:56" ht="16.5" customHeight="1" x14ac:dyDescent="0.3">
      <c r="A183" s="22"/>
      <c r="B183" s="22"/>
      <c r="C183" s="22"/>
      <c r="D183" s="22"/>
      <c r="E183" s="21"/>
      <c r="F183" s="24"/>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row>
    <row r="184" spans="1:56" ht="16.5" customHeight="1" x14ac:dyDescent="0.3">
      <c r="A184" s="22"/>
      <c r="B184" s="22"/>
      <c r="C184" s="22"/>
      <c r="D184" s="22"/>
      <c r="E184" s="21"/>
      <c r="F184" s="24"/>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row>
    <row r="185" spans="1:56" ht="16.5" customHeight="1" x14ac:dyDescent="0.3">
      <c r="A185" s="22"/>
      <c r="B185" s="22"/>
      <c r="C185" s="22"/>
      <c r="D185" s="22"/>
      <c r="E185" s="21"/>
      <c r="F185" s="24"/>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row>
    <row r="186" spans="1:56" ht="16.5" customHeight="1" x14ac:dyDescent="0.3">
      <c r="A186" s="22"/>
      <c r="B186" s="22"/>
      <c r="C186" s="22"/>
      <c r="D186" s="22"/>
      <c r="E186" s="21"/>
      <c r="F186" s="24"/>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row>
    <row r="187" spans="1:56" ht="16.5" customHeight="1" x14ac:dyDescent="0.3">
      <c r="A187" s="22"/>
      <c r="B187" s="22"/>
      <c r="C187" s="22"/>
      <c r="D187" s="22"/>
      <c r="E187" s="21"/>
      <c r="F187" s="24"/>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row>
    <row r="188" spans="1:56" ht="16.5" customHeight="1" x14ac:dyDescent="0.3">
      <c r="A188" s="22"/>
      <c r="B188" s="22"/>
      <c r="C188" s="22"/>
      <c r="D188" s="22"/>
      <c r="E188" s="21"/>
      <c r="F188" s="24"/>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row>
    <row r="189" spans="1:56" ht="16.5" customHeight="1" x14ac:dyDescent="0.3">
      <c r="A189" s="22"/>
      <c r="B189" s="22"/>
      <c r="C189" s="22"/>
      <c r="D189" s="22"/>
      <c r="E189" s="21"/>
      <c r="F189" s="24"/>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row>
    <row r="190" spans="1:56" ht="16.5" customHeight="1" x14ac:dyDescent="0.3">
      <c r="A190" s="22"/>
      <c r="B190" s="22"/>
      <c r="C190" s="22"/>
      <c r="D190" s="22"/>
      <c r="E190" s="21"/>
      <c r="F190" s="24"/>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row>
    <row r="191" spans="1:56" ht="16.5" customHeight="1" x14ac:dyDescent="0.3">
      <c r="A191" s="22"/>
      <c r="B191" s="22"/>
      <c r="C191" s="22"/>
      <c r="D191" s="22"/>
      <c r="E191" s="21"/>
      <c r="F191" s="24"/>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row>
    <row r="192" spans="1:56" ht="16.5" customHeight="1" x14ac:dyDescent="0.3">
      <c r="A192" s="22"/>
      <c r="B192" s="22"/>
      <c r="C192" s="22"/>
      <c r="D192" s="22"/>
      <c r="E192" s="21"/>
      <c r="F192" s="24"/>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row>
    <row r="193" spans="1:56" ht="16.5" customHeight="1" x14ac:dyDescent="0.3">
      <c r="A193" s="22"/>
      <c r="B193" s="22"/>
      <c r="C193" s="22"/>
      <c r="D193" s="22"/>
      <c r="E193" s="21"/>
      <c r="F193" s="24"/>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row>
    <row r="194" spans="1:56" ht="16.5" customHeight="1" x14ac:dyDescent="0.3">
      <c r="A194" s="22"/>
      <c r="B194" s="22"/>
      <c r="C194" s="22"/>
      <c r="D194" s="22"/>
      <c r="E194" s="21"/>
      <c r="F194" s="24"/>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row>
    <row r="195" spans="1:56" ht="16.5" customHeight="1" x14ac:dyDescent="0.3">
      <c r="A195" s="22"/>
      <c r="B195" s="22"/>
      <c r="C195" s="22"/>
      <c r="D195" s="22"/>
      <c r="E195" s="21"/>
      <c r="F195" s="24"/>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row>
    <row r="196" spans="1:56" ht="16.5" customHeight="1" x14ac:dyDescent="0.3">
      <c r="A196" s="22"/>
      <c r="B196" s="22"/>
      <c r="C196" s="22"/>
      <c r="D196" s="22"/>
      <c r="E196" s="21"/>
      <c r="F196" s="24"/>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row>
    <row r="197" spans="1:56" ht="16.5" customHeight="1" x14ac:dyDescent="0.3">
      <c r="A197" s="22"/>
      <c r="B197" s="22"/>
      <c r="C197" s="22"/>
      <c r="D197" s="22"/>
      <c r="E197" s="21"/>
      <c r="F197" s="24"/>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row>
    <row r="198" spans="1:56" ht="16.5" customHeight="1" x14ac:dyDescent="0.3">
      <c r="A198" s="22"/>
      <c r="B198" s="22"/>
      <c r="C198" s="22"/>
      <c r="D198" s="22"/>
      <c r="E198" s="21"/>
      <c r="F198" s="24"/>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row>
    <row r="199" spans="1:56" ht="16.5" customHeight="1" x14ac:dyDescent="0.3">
      <c r="A199" s="22"/>
      <c r="B199" s="22"/>
      <c r="C199" s="22"/>
      <c r="D199" s="22"/>
      <c r="E199" s="21"/>
      <c r="F199" s="24"/>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row>
    <row r="200" spans="1:56" ht="16.5" customHeight="1" x14ac:dyDescent="0.3">
      <c r="A200" s="22"/>
      <c r="B200" s="22"/>
      <c r="C200" s="22"/>
      <c r="D200" s="22"/>
      <c r="E200" s="21"/>
      <c r="F200" s="24"/>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row>
    <row r="201" spans="1:56" ht="16.5" customHeight="1" x14ac:dyDescent="0.3">
      <c r="A201" s="22"/>
      <c r="B201" s="22"/>
      <c r="C201" s="22"/>
      <c r="D201" s="22"/>
      <c r="E201" s="21"/>
      <c r="F201" s="24"/>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row>
    <row r="202" spans="1:56" ht="16.5" customHeight="1" x14ac:dyDescent="0.3">
      <c r="A202" s="22"/>
      <c r="B202" s="22"/>
      <c r="C202" s="22"/>
      <c r="D202" s="22"/>
      <c r="E202" s="21"/>
      <c r="F202" s="24"/>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row>
    <row r="203" spans="1:56" ht="16.5" customHeight="1" x14ac:dyDescent="0.3">
      <c r="A203" s="22"/>
      <c r="B203" s="22"/>
      <c r="C203" s="22"/>
      <c r="D203" s="22"/>
      <c r="E203" s="21"/>
      <c r="F203" s="24"/>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row>
    <row r="204" spans="1:56" ht="16.5" customHeight="1" x14ac:dyDescent="0.3">
      <c r="A204" s="22"/>
      <c r="B204" s="22"/>
      <c r="C204" s="22"/>
      <c r="D204" s="22"/>
      <c r="E204" s="21"/>
      <c r="F204" s="24"/>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row>
    <row r="205" spans="1:56" ht="16.5" customHeight="1" x14ac:dyDescent="0.3">
      <c r="A205" s="22"/>
      <c r="B205" s="22"/>
      <c r="C205" s="22"/>
      <c r="D205" s="22"/>
      <c r="E205" s="21"/>
      <c r="F205" s="24"/>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row>
    <row r="206" spans="1:56" ht="16.5" customHeight="1" x14ac:dyDescent="0.3">
      <c r="A206" s="22"/>
      <c r="B206" s="22"/>
      <c r="C206" s="22"/>
      <c r="D206" s="22"/>
      <c r="E206" s="21"/>
      <c r="F206" s="24"/>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row>
    <row r="207" spans="1:56" ht="16.5" customHeight="1" x14ac:dyDescent="0.3">
      <c r="A207" s="22"/>
      <c r="B207" s="22"/>
      <c r="C207" s="22"/>
      <c r="D207" s="22"/>
      <c r="E207" s="21"/>
      <c r="F207" s="24"/>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row>
    <row r="208" spans="1:56" ht="16.5" customHeight="1" x14ac:dyDescent="0.3">
      <c r="A208" s="22"/>
      <c r="B208" s="22"/>
      <c r="C208" s="22"/>
      <c r="D208" s="22"/>
      <c r="E208" s="21"/>
      <c r="F208" s="24"/>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row>
    <row r="209" spans="1:56" ht="16.5" customHeight="1" x14ac:dyDescent="0.3">
      <c r="A209" s="22"/>
      <c r="B209" s="22"/>
      <c r="C209" s="22"/>
      <c r="D209" s="22"/>
      <c r="E209" s="21"/>
      <c r="F209" s="24"/>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row>
    <row r="210" spans="1:56" ht="16.5" customHeight="1" x14ac:dyDescent="0.3">
      <c r="A210" s="22"/>
      <c r="B210" s="22"/>
      <c r="C210" s="22"/>
      <c r="D210" s="22"/>
      <c r="E210" s="21"/>
      <c r="F210" s="24"/>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row>
    <row r="211" spans="1:56" ht="16.5" customHeight="1" x14ac:dyDescent="0.3">
      <c r="A211" s="22"/>
      <c r="B211" s="22"/>
      <c r="C211" s="22"/>
      <c r="D211" s="22"/>
      <c r="E211" s="21"/>
      <c r="F211" s="24"/>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row>
    <row r="212" spans="1:56" ht="16.5" customHeight="1" x14ac:dyDescent="0.3">
      <c r="A212" s="22"/>
      <c r="B212" s="22"/>
      <c r="C212" s="22"/>
      <c r="D212" s="22"/>
      <c r="E212" s="21"/>
      <c r="F212" s="24"/>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row>
    <row r="213" spans="1:56" ht="16.5" customHeight="1" x14ac:dyDescent="0.3">
      <c r="A213" s="22"/>
      <c r="B213" s="22"/>
      <c r="C213" s="22"/>
      <c r="D213" s="22"/>
      <c r="E213" s="21"/>
      <c r="F213" s="24"/>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row>
    <row r="214" spans="1:56" ht="16.5" customHeight="1" x14ac:dyDescent="0.3">
      <c r="A214" s="22"/>
      <c r="B214" s="22"/>
      <c r="C214" s="22"/>
      <c r="D214" s="22"/>
      <c r="E214" s="21"/>
      <c r="F214" s="24"/>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row>
    <row r="215" spans="1:56" ht="16.5" customHeight="1" x14ac:dyDescent="0.3">
      <c r="A215" s="22"/>
      <c r="B215" s="22"/>
      <c r="C215" s="22"/>
      <c r="D215" s="22"/>
      <c r="E215" s="21"/>
      <c r="F215" s="24"/>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row>
    <row r="216" spans="1:56" ht="16.5" customHeight="1" x14ac:dyDescent="0.3">
      <c r="A216" s="22"/>
      <c r="B216" s="22"/>
      <c r="C216" s="22"/>
      <c r="D216" s="22"/>
      <c r="E216" s="21"/>
      <c r="F216" s="24"/>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row>
    <row r="217" spans="1:56" ht="16.5" customHeight="1" x14ac:dyDescent="0.3">
      <c r="A217" s="22"/>
      <c r="B217" s="22"/>
      <c r="C217" s="22"/>
      <c r="D217" s="22"/>
      <c r="E217" s="21"/>
      <c r="F217" s="24"/>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row>
    <row r="218" spans="1:56" ht="15.75" customHeight="1" x14ac:dyDescent="0.25"/>
    <row r="219" spans="1:56" ht="15.75" customHeight="1" x14ac:dyDescent="0.25"/>
    <row r="220" spans="1:56" ht="15.75" customHeight="1" x14ac:dyDescent="0.25"/>
    <row r="221" spans="1:56" ht="15.75" customHeight="1" x14ac:dyDescent="0.25"/>
    <row r="222" spans="1:56" ht="15.75" customHeight="1" x14ac:dyDescent="0.25"/>
    <row r="223" spans="1:56" ht="15.75" customHeight="1" x14ac:dyDescent="0.25"/>
    <row r="224" spans="1:5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sheetData>
  <mergeCells count="59">
    <mergeCell ref="I8:I9"/>
    <mergeCell ref="B15:AJ15"/>
    <mergeCell ref="D10:D14"/>
    <mergeCell ref="E10:E14"/>
    <mergeCell ref="D8:D9"/>
    <mergeCell ref="E8:E9"/>
    <mergeCell ref="F8:F9"/>
    <mergeCell ref="B8:B9"/>
    <mergeCell ref="C8:C9"/>
    <mergeCell ref="J8:J9"/>
    <mergeCell ref="K8:K9"/>
    <mergeCell ref="L8:L9"/>
    <mergeCell ref="A10:A14"/>
    <mergeCell ref="B10:B14"/>
    <mergeCell ref="C10:C14"/>
    <mergeCell ref="AG8:AG9"/>
    <mergeCell ref="AH8:AH9"/>
    <mergeCell ref="M8:M9"/>
    <mergeCell ref="N8:N9"/>
    <mergeCell ref="O8:O9"/>
    <mergeCell ref="X8:X9"/>
    <mergeCell ref="Y8:Y9"/>
    <mergeCell ref="Z8:Z9"/>
    <mergeCell ref="AA8:AA9"/>
    <mergeCell ref="AB8:AB9"/>
    <mergeCell ref="P8:P9"/>
    <mergeCell ref="Q8:Q9"/>
    <mergeCell ref="R8:W8"/>
    <mergeCell ref="M10:M14"/>
    <mergeCell ref="N10:N14"/>
    <mergeCell ref="F10:F14"/>
    <mergeCell ref="G10:G14"/>
    <mergeCell ref="H10:H14"/>
    <mergeCell ref="I10:I14"/>
    <mergeCell ref="J10:J14"/>
    <mergeCell ref="K10:K14"/>
    <mergeCell ref="L10:L14"/>
    <mergeCell ref="A1:AJ2"/>
    <mergeCell ref="A4:B4"/>
    <mergeCell ref="C4:N4"/>
    <mergeCell ref="O4:Q4"/>
    <mergeCell ref="A5:B5"/>
    <mergeCell ref="C5:N5"/>
    <mergeCell ref="C6:N6"/>
    <mergeCell ref="AI8:AI9"/>
    <mergeCell ref="AJ8:AJ9"/>
    <mergeCell ref="A6:B6"/>
    <mergeCell ref="A7:G7"/>
    <mergeCell ref="H7:N7"/>
    <mergeCell ref="O7:W7"/>
    <mergeCell ref="X7:AD7"/>
    <mergeCell ref="AE7:AJ7"/>
    <mergeCell ref="A8:A9"/>
    <mergeCell ref="AC8:AC9"/>
    <mergeCell ref="AD8:AD9"/>
    <mergeCell ref="AE8:AE9"/>
    <mergeCell ref="AF8:AF9"/>
    <mergeCell ref="G8:G9"/>
    <mergeCell ref="H8:H9"/>
  </mergeCells>
  <conditionalFormatting sqref="H10">
    <cfRule type="cellIs" dxfId="28" priority="1" operator="equal">
      <formula>"Muy Alta"</formula>
    </cfRule>
  </conditionalFormatting>
  <conditionalFormatting sqref="H10">
    <cfRule type="cellIs" dxfId="27" priority="2" operator="equal">
      <formula>"Alta"</formula>
    </cfRule>
  </conditionalFormatting>
  <conditionalFormatting sqref="H10">
    <cfRule type="cellIs" dxfId="26" priority="3" operator="equal">
      <formula>"Media"</formula>
    </cfRule>
  </conditionalFormatting>
  <conditionalFormatting sqref="H10">
    <cfRule type="cellIs" dxfId="25" priority="4" operator="equal">
      <formula>"Baja"</formula>
    </cfRule>
  </conditionalFormatting>
  <conditionalFormatting sqref="H10">
    <cfRule type="cellIs" dxfId="24" priority="5" operator="equal">
      <formula>"Muy Baja"</formula>
    </cfRule>
  </conditionalFormatting>
  <conditionalFormatting sqref="L10">
    <cfRule type="cellIs" dxfId="23" priority="6" operator="equal">
      <formula>"Catastrófico"</formula>
    </cfRule>
  </conditionalFormatting>
  <conditionalFormatting sqref="L10">
    <cfRule type="cellIs" dxfId="22" priority="7" operator="equal">
      <formula>"Mayor"</formula>
    </cfRule>
  </conditionalFormatting>
  <conditionalFormatting sqref="L10">
    <cfRule type="cellIs" dxfId="21" priority="8" operator="equal">
      <formula>"Moderado"</formula>
    </cfRule>
  </conditionalFormatting>
  <conditionalFormatting sqref="L10">
    <cfRule type="cellIs" dxfId="20" priority="9" operator="equal">
      <formula>"Menor"</formula>
    </cfRule>
  </conditionalFormatting>
  <conditionalFormatting sqref="L10">
    <cfRule type="cellIs" dxfId="19" priority="10" operator="equal">
      <formula>"Leve"</formula>
    </cfRule>
  </conditionalFormatting>
  <conditionalFormatting sqref="N10">
    <cfRule type="cellIs" dxfId="18" priority="11" operator="equal">
      <formula>"Extremo"</formula>
    </cfRule>
  </conditionalFormatting>
  <conditionalFormatting sqref="N10">
    <cfRule type="cellIs" dxfId="17" priority="12" operator="equal">
      <formula>"Alto"</formula>
    </cfRule>
  </conditionalFormatting>
  <conditionalFormatting sqref="N10">
    <cfRule type="cellIs" dxfId="16" priority="13" operator="equal">
      <formula>"Moderado"</formula>
    </cfRule>
  </conditionalFormatting>
  <conditionalFormatting sqref="N10">
    <cfRule type="cellIs" dxfId="15" priority="14" operator="equal">
      <formula>"Bajo"</formula>
    </cfRule>
  </conditionalFormatting>
  <conditionalFormatting sqref="Y10:Y14">
    <cfRule type="cellIs" dxfId="14" priority="15" operator="equal">
      <formula>"Muy Alta"</formula>
    </cfRule>
  </conditionalFormatting>
  <conditionalFormatting sqref="Y10:Y14">
    <cfRule type="cellIs" dxfId="13" priority="16" operator="equal">
      <formula>"Alta"</formula>
    </cfRule>
  </conditionalFormatting>
  <conditionalFormatting sqref="Y10:Y14">
    <cfRule type="cellIs" dxfId="12" priority="17" operator="equal">
      <formula>"Media"</formula>
    </cfRule>
  </conditionalFormatting>
  <conditionalFormatting sqref="Y10:Y14">
    <cfRule type="cellIs" dxfId="11" priority="18" operator="equal">
      <formula>"Baja"</formula>
    </cfRule>
  </conditionalFormatting>
  <conditionalFormatting sqref="Y10:Y14">
    <cfRule type="cellIs" dxfId="10" priority="19" operator="equal">
      <formula>"Muy Baja"</formula>
    </cfRule>
  </conditionalFormatting>
  <conditionalFormatting sqref="AA10:AA14">
    <cfRule type="cellIs" dxfId="9" priority="20" operator="equal">
      <formula>"Catastrófico"</formula>
    </cfRule>
  </conditionalFormatting>
  <conditionalFormatting sqref="AA10:AA14">
    <cfRule type="cellIs" dxfId="8" priority="21" operator="equal">
      <formula>"Mayor"</formula>
    </cfRule>
  </conditionalFormatting>
  <conditionalFormatting sqref="AA10:AA14">
    <cfRule type="cellIs" dxfId="7" priority="22" operator="equal">
      <formula>"Moderado"</formula>
    </cfRule>
  </conditionalFormatting>
  <conditionalFormatting sqref="AA10:AA14">
    <cfRule type="cellIs" dxfId="6" priority="23" operator="equal">
      <formula>"Menor"</formula>
    </cfRule>
  </conditionalFormatting>
  <conditionalFormatting sqref="AA10:AA14">
    <cfRule type="cellIs" dxfId="5" priority="24" operator="equal">
      <formula>"Leve"</formula>
    </cfRule>
  </conditionalFormatting>
  <conditionalFormatting sqref="AC10:AC14">
    <cfRule type="cellIs" dxfId="4" priority="25" operator="equal">
      <formula>"Extremo"</formula>
    </cfRule>
  </conditionalFormatting>
  <conditionalFormatting sqref="AC10:AC14">
    <cfRule type="cellIs" dxfId="3" priority="26" operator="equal">
      <formula>"Alto"</formula>
    </cfRule>
  </conditionalFormatting>
  <conditionalFormatting sqref="AC10:AC14">
    <cfRule type="cellIs" dxfId="2" priority="27" operator="equal">
      <formula>"Moderado"</formula>
    </cfRule>
  </conditionalFormatting>
  <conditionalFormatting sqref="AC10:AC14">
    <cfRule type="cellIs" dxfId="1" priority="28" operator="equal">
      <formula>"Bajo"</formula>
    </cfRule>
  </conditionalFormatting>
  <conditionalFormatting sqref="K10:K14">
    <cfRule type="containsText" dxfId="0" priority="231" operator="containsText" text="❌">
      <formula>NOT(ISERROR(SEARCH(("❌"),(K10))))</formula>
    </cfRule>
  </conditionalFormatting>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15">
        <x14:dataValidation type="list" allowBlank="1" showErrorMessage="1">
          <x14:formula1>
            <xm:f>'Opciones Tratamiento'!$B$13:$B$19</xm:f>
          </x14:formula1>
          <xm:sqref>F10</xm:sqref>
        </x14:dataValidation>
        <x14:dataValidation type="list" allowBlank="1" showErrorMessage="1">
          <x14:formula1>
            <xm:f>'Opciones Tratamiento'!$B$9:$B$10</xm:f>
          </x14:formula1>
          <xm:sqref>AJ10:AJ11 AJ13:AJ14</xm:sqref>
        </x14:dataValidation>
        <x14:dataValidation type="list" allowBlank="1" showErrorMessage="1">
          <x14:formula1>
            <xm:f>'TABLA DE IMPACTO'!$F$210:$F$221</xm:f>
          </x14:formula1>
          <xm:sqref>J10</xm:sqref>
        </x14:dataValidation>
        <x14:dataValidation type="list" allowBlank="1" showErrorMessage="1">
          <x14:formula1>
            <xm:f>'Opciones Tratamiento'!$E$2:$E$4</xm:f>
          </x14:formula1>
          <xm:sqref>B10</xm:sqref>
        </x14:dataValidation>
        <x14:dataValidation type="list" allowBlank="1" showErrorMessage="1">
          <x14:formula1>
            <xm:f>'TABLA DE VALORACION DE CONTROLE'!$D$4:$D$6</xm:f>
          </x14:formula1>
          <xm:sqref>R10:R14</xm:sqref>
        </x14:dataValidation>
        <x14:dataValidation type="list" allowBlank="1" showErrorMessage="1">
          <x14:formula1>
            <xm:f>'TABLA DE VALORACION DE CONTROLE'!$D$11:$D$12</xm:f>
          </x14:formula1>
          <xm:sqref>V10:V14</xm:sqref>
        </x14:dataValidation>
        <x14:dataValidation type="list" allowBlank="1" showErrorMessage="1">
          <x14:formula1>
            <xm:f>'Opciones Tratamiento'!$B$2:$B$5</xm:f>
          </x14:formula1>
          <xm:sqref>AD10:AD14</xm:sqref>
        </x14:dataValidation>
        <x14:dataValidation type="list" allowBlank="1" showErrorMessage="1">
          <x14:formula1>
            <xm:f>'TABLA DE VALORACION DE CONTROLE'!$D$13:$D$14</xm:f>
          </x14:formula1>
          <xm:sqref>W10:W14</xm:sqref>
        </x14:dataValidation>
        <x14:dataValidation type="list" allowBlank="1" showErrorMessage="1">
          <x14:formula1>
            <xm:f>'TABLA DE VALORACION DE CONTROLE'!$D$9:$D$10</xm:f>
          </x14:formula1>
          <xm:sqref>U10:U14</xm:sqref>
        </x14:dataValidation>
        <x14:dataValidation type="list" allowBlank="1" showErrorMessage="1">
          <x14:formula1>
            <xm:f>'TABLA DE VALORACION DE CONTROLE'!$D$7:$D$8</xm:f>
          </x14:formula1>
          <xm:sqref>S10:S14</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AG10:AG14</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AI10:AI14</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AF10:AF14</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AH10:AH14</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AE10:AE14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00"/>
  <sheetViews>
    <sheetView workbookViewId="0"/>
  </sheetViews>
  <sheetFormatPr baseColWidth="10" defaultColWidth="14.42578125" defaultRowHeight="15" customHeight="1" x14ac:dyDescent="0.25"/>
  <cols>
    <col min="1" max="1" width="9.28515625" customWidth="1"/>
    <col min="2" max="39" width="5" customWidth="1"/>
    <col min="40" max="40" width="9.28515625" customWidth="1"/>
    <col min="41" max="46" width="5" customWidth="1"/>
    <col min="47" max="61" width="9.28515625" customWidth="1"/>
  </cols>
  <sheetData>
    <row r="1" spans="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x14ac:dyDescent="0.25">
      <c r="A2" s="1"/>
      <c r="B2" s="224" t="s">
        <v>112</v>
      </c>
      <c r="C2" s="128"/>
      <c r="D2" s="128"/>
      <c r="E2" s="128"/>
      <c r="F2" s="128"/>
      <c r="G2" s="128"/>
      <c r="H2" s="128"/>
      <c r="I2" s="128"/>
      <c r="J2" s="225" t="s">
        <v>15</v>
      </c>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194"/>
      <c r="AN2" s="1"/>
      <c r="AO2" s="1"/>
      <c r="AP2" s="1"/>
      <c r="AQ2" s="1"/>
      <c r="AR2" s="1"/>
      <c r="AS2" s="1"/>
      <c r="AT2" s="1"/>
      <c r="AU2" s="1"/>
      <c r="AV2" s="1"/>
      <c r="AW2" s="1"/>
      <c r="AX2" s="1"/>
      <c r="AY2" s="1"/>
      <c r="AZ2" s="1"/>
      <c r="BA2" s="1"/>
      <c r="BB2" s="1"/>
      <c r="BC2" s="1"/>
      <c r="BD2" s="1"/>
      <c r="BE2" s="1"/>
      <c r="BF2" s="1"/>
      <c r="BG2" s="1"/>
      <c r="BH2" s="1"/>
      <c r="BI2" s="1"/>
    </row>
    <row r="3" spans="1:61" ht="18.75" customHeight="1" x14ac:dyDescent="0.25">
      <c r="A3" s="1"/>
      <c r="B3" s="128"/>
      <c r="C3" s="128"/>
      <c r="D3" s="128"/>
      <c r="E3" s="128"/>
      <c r="F3" s="128"/>
      <c r="G3" s="128"/>
      <c r="H3" s="128"/>
      <c r="I3" s="128"/>
      <c r="J3" s="227"/>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228"/>
      <c r="AN3" s="1"/>
      <c r="AO3" s="1"/>
      <c r="AP3" s="1"/>
      <c r="AQ3" s="1"/>
      <c r="AR3" s="1"/>
      <c r="AS3" s="1"/>
      <c r="AT3" s="1"/>
      <c r="AU3" s="1"/>
      <c r="AV3" s="1"/>
      <c r="AW3" s="1"/>
      <c r="AX3" s="1"/>
      <c r="AY3" s="1"/>
      <c r="AZ3" s="1"/>
      <c r="BA3" s="1"/>
      <c r="BB3" s="1"/>
      <c r="BC3" s="1"/>
      <c r="BD3" s="1"/>
      <c r="BE3" s="1"/>
      <c r="BF3" s="1"/>
      <c r="BG3" s="1"/>
      <c r="BH3" s="1"/>
      <c r="BI3" s="1"/>
    </row>
    <row r="4" spans="1:61" ht="15" customHeight="1" x14ac:dyDescent="0.25">
      <c r="A4" s="1"/>
      <c r="B4" s="128"/>
      <c r="C4" s="128"/>
      <c r="D4" s="128"/>
      <c r="E4" s="128"/>
      <c r="F4" s="128"/>
      <c r="G4" s="128"/>
      <c r="H4" s="128"/>
      <c r="I4" s="128"/>
      <c r="J4" s="191"/>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196"/>
      <c r="AN4" s="1"/>
      <c r="AO4" s="1"/>
      <c r="AP4" s="1"/>
      <c r="AQ4" s="1"/>
      <c r="AR4" s="1"/>
      <c r="AS4" s="1"/>
      <c r="AT4" s="1"/>
      <c r="AU4" s="1"/>
      <c r="AV4" s="1"/>
      <c r="AW4" s="1"/>
      <c r="AX4" s="1"/>
      <c r="AY4" s="1"/>
      <c r="AZ4" s="1"/>
      <c r="BA4" s="1"/>
      <c r="BB4" s="1"/>
      <c r="BC4" s="1"/>
      <c r="BD4" s="1"/>
      <c r="BE4" s="1"/>
      <c r="BF4" s="1"/>
      <c r="BG4" s="1"/>
      <c r="BH4" s="1"/>
      <c r="BI4" s="1"/>
    </row>
    <row r="5" spans="1:6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x14ac:dyDescent="0.25">
      <c r="A6" s="1"/>
      <c r="B6" s="230" t="s">
        <v>113</v>
      </c>
      <c r="C6" s="226"/>
      <c r="D6" s="190"/>
      <c r="E6" s="220" t="s">
        <v>114</v>
      </c>
      <c r="F6" s="215"/>
      <c r="G6" s="215"/>
      <c r="H6" s="215"/>
      <c r="I6" s="208"/>
      <c r="J6" s="198" t="str">
        <f ca="1">IF(AND('MATRIZ DE RIESGOS '!$H$10="Muy Alta",'MATRIZ DE RIESGOS '!$L$10="Leve"),CONCATENATE("R",'MATRIZ DE RIESGOS '!$A$10),"")</f>
        <v/>
      </c>
      <c r="K6" s="199"/>
      <c r="L6" s="200" t="e">
        <f>IF(AND('MATRIZ DE RIESGOS '!#REF!="Muy Alta",'MATRIZ DE RIESGOS '!#REF!="Leve"),CONCATENATE("R",'MATRIZ DE RIESGOS '!#REF!),"")</f>
        <v>#REF!</v>
      </c>
      <c r="M6" s="199"/>
      <c r="N6" s="200" t="e">
        <f>IF(AND('MATRIZ DE RIESGOS '!#REF!="Muy Alta",'MATRIZ DE RIESGOS '!#REF!="Leve"),CONCATENATE("R",'MATRIZ DE RIESGOS '!#REF!),"")</f>
        <v>#REF!</v>
      </c>
      <c r="O6" s="208"/>
      <c r="P6" s="198" t="str">
        <f ca="1">IF(AND('MATRIZ DE RIESGOS '!$H$10="Muy Alta",'MATRIZ DE RIESGOS '!$L$10="Menor"),CONCATENATE("R",'MATRIZ DE RIESGOS '!$A$10),"")</f>
        <v/>
      </c>
      <c r="Q6" s="199"/>
      <c r="R6" s="200" t="e">
        <f>IF(AND('MATRIZ DE RIESGOS '!#REF!="Muy Alta",'MATRIZ DE RIESGOS '!#REF!="Menor"),CONCATENATE("R",'MATRIZ DE RIESGOS '!#REF!),"")</f>
        <v>#REF!</v>
      </c>
      <c r="S6" s="199"/>
      <c r="T6" s="200" t="e">
        <f>IF(AND('MATRIZ DE RIESGOS '!#REF!="Muy Alta",'MATRIZ DE RIESGOS '!#REF!="Menor"),CONCATENATE("R",'MATRIZ DE RIESGOS '!#REF!),"")</f>
        <v>#REF!</v>
      </c>
      <c r="U6" s="208"/>
      <c r="V6" s="198" t="str">
        <f ca="1">IF(AND('MATRIZ DE RIESGOS '!$H$10="Muy Alta",'MATRIZ DE RIESGOS '!$L$10="Moderado"),CONCATENATE("R",'MATRIZ DE RIESGOS '!$A$10),"")</f>
        <v/>
      </c>
      <c r="W6" s="199"/>
      <c r="X6" s="200" t="e">
        <f>IF(AND('MATRIZ DE RIESGOS '!#REF!="Muy Alta",'MATRIZ DE RIESGOS '!#REF!="Moderado"),CONCATENATE("R",'MATRIZ DE RIESGOS '!#REF!),"")</f>
        <v>#REF!</v>
      </c>
      <c r="Y6" s="199"/>
      <c r="Z6" s="200" t="e">
        <f>IF(AND('MATRIZ DE RIESGOS '!#REF!="Muy Alta",'MATRIZ DE RIESGOS '!#REF!="Moderado"),CONCATENATE("R",'MATRIZ DE RIESGOS '!#REF!),"")</f>
        <v>#REF!</v>
      </c>
      <c r="AA6" s="208"/>
      <c r="AB6" s="198" t="str">
        <f ca="1">IF(AND('MATRIZ DE RIESGOS '!$H$10="Muy Alta",'MATRIZ DE RIESGOS '!$L$10="Mayor"),CONCATENATE("R",'MATRIZ DE RIESGOS '!$A$10),"")</f>
        <v>R1</v>
      </c>
      <c r="AC6" s="199"/>
      <c r="AD6" s="200" t="e">
        <f>IF(AND('MATRIZ DE RIESGOS '!#REF!="Muy Alta",'MATRIZ DE RIESGOS '!#REF!="Mayor"),CONCATENATE("R",'MATRIZ DE RIESGOS '!#REF!),"")</f>
        <v>#REF!</v>
      </c>
      <c r="AE6" s="199"/>
      <c r="AF6" s="200" t="e">
        <f>IF(AND('MATRIZ DE RIESGOS '!#REF!="Muy Alta",'MATRIZ DE RIESGOS '!#REF!="Mayor"),CONCATENATE("R",'MATRIZ DE RIESGOS '!#REF!),"")</f>
        <v>#REF!</v>
      </c>
      <c r="AG6" s="208"/>
      <c r="AH6" s="210" t="str">
        <f ca="1">IF(AND('MATRIZ DE RIESGOS '!$H$10="Muy Alta",'MATRIZ DE RIESGOS '!$L$10="Catastrófico"),CONCATENATE("R",'MATRIZ DE RIESGOS '!$A$10),"")</f>
        <v/>
      </c>
      <c r="AI6" s="199"/>
      <c r="AJ6" s="202" t="e">
        <f>IF(AND('MATRIZ DE RIESGOS '!#REF!="Muy Alta",'MATRIZ DE RIESGOS '!#REF!="Catastrófico"),CONCATENATE("R",'MATRIZ DE RIESGOS '!#REF!),"")</f>
        <v>#REF!</v>
      </c>
      <c r="AK6" s="199"/>
      <c r="AL6" s="202" t="e">
        <f>IF(AND('MATRIZ DE RIESGOS '!#REF!="Muy Alta",'MATRIZ DE RIESGOS '!#REF!="Catastrófico"),CONCATENATE("R",'MATRIZ DE RIESGOS '!#REF!),"")</f>
        <v>#REF!</v>
      </c>
      <c r="AM6" s="208"/>
      <c r="AO6" s="219" t="s">
        <v>115</v>
      </c>
      <c r="AP6" s="215"/>
      <c r="AQ6" s="215"/>
      <c r="AR6" s="215"/>
      <c r="AS6" s="215"/>
      <c r="AT6" s="208"/>
      <c r="AU6" s="1"/>
      <c r="AV6" s="1"/>
      <c r="AW6" s="1"/>
      <c r="AX6" s="1"/>
      <c r="AY6" s="1"/>
      <c r="AZ6" s="1"/>
      <c r="BA6" s="1"/>
      <c r="BB6" s="1"/>
      <c r="BC6" s="1"/>
      <c r="BD6" s="1"/>
      <c r="BE6" s="1"/>
      <c r="BF6" s="1"/>
      <c r="BG6" s="1"/>
      <c r="BH6" s="1"/>
      <c r="BI6" s="1"/>
    </row>
    <row r="7" spans="1:61" ht="15" customHeight="1" x14ac:dyDescent="0.25">
      <c r="A7" s="1"/>
      <c r="B7" s="227"/>
      <c r="C7" s="128"/>
      <c r="D7" s="129"/>
      <c r="E7" s="138"/>
      <c r="F7" s="128"/>
      <c r="G7" s="128"/>
      <c r="H7" s="128"/>
      <c r="I7" s="129"/>
      <c r="J7" s="195"/>
      <c r="K7" s="196"/>
      <c r="L7" s="191"/>
      <c r="M7" s="196"/>
      <c r="N7" s="191"/>
      <c r="O7" s="192"/>
      <c r="P7" s="195"/>
      <c r="Q7" s="196"/>
      <c r="R7" s="191"/>
      <c r="S7" s="196"/>
      <c r="T7" s="191"/>
      <c r="U7" s="192"/>
      <c r="V7" s="195"/>
      <c r="W7" s="196"/>
      <c r="X7" s="191"/>
      <c r="Y7" s="196"/>
      <c r="Z7" s="191"/>
      <c r="AA7" s="192"/>
      <c r="AB7" s="195"/>
      <c r="AC7" s="196"/>
      <c r="AD7" s="191"/>
      <c r="AE7" s="196"/>
      <c r="AF7" s="191"/>
      <c r="AG7" s="192"/>
      <c r="AH7" s="195"/>
      <c r="AI7" s="196"/>
      <c r="AJ7" s="191"/>
      <c r="AK7" s="196"/>
      <c r="AL7" s="191"/>
      <c r="AM7" s="192"/>
      <c r="AN7" s="1"/>
      <c r="AO7" s="138"/>
      <c r="AP7" s="128"/>
      <c r="AQ7" s="128"/>
      <c r="AR7" s="128"/>
      <c r="AS7" s="128"/>
      <c r="AT7" s="129"/>
      <c r="AU7" s="1"/>
      <c r="AV7" s="1"/>
      <c r="AW7" s="1"/>
      <c r="AX7" s="1"/>
      <c r="AY7" s="1"/>
      <c r="AZ7" s="1"/>
      <c r="BA7" s="1"/>
      <c r="BB7" s="1"/>
      <c r="BC7" s="1"/>
      <c r="BD7" s="1"/>
      <c r="BE7" s="1"/>
      <c r="BF7" s="1"/>
      <c r="BG7" s="1"/>
      <c r="BH7" s="1"/>
      <c r="BI7" s="1"/>
    </row>
    <row r="8" spans="1:61" ht="15" customHeight="1" x14ac:dyDescent="0.25">
      <c r="A8" s="1"/>
      <c r="B8" s="227"/>
      <c r="C8" s="128"/>
      <c r="D8" s="129"/>
      <c r="E8" s="138"/>
      <c r="F8" s="128"/>
      <c r="G8" s="128"/>
      <c r="H8" s="128"/>
      <c r="I8" s="129"/>
      <c r="J8" s="201" t="e">
        <f>IF(AND('MATRIZ DE RIESGOS '!#REF!="Muy Alta",'MATRIZ DE RIESGOS '!#REF!="Leve"),CONCATENATE("R",'MATRIZ DE RIESGOS '!#REF!),"")</f>
        <v>#REF!</v>
      </c>
      <c r="K8" s="194"/>
      <c r="L8" s="189" t="e">
        <f>IF(AND('MATRIZ DE RIESGOS '!#REF!="Muy Alta",'MATRIZ DE RIESGOS '!#REF!="Leve"),CONCATENATE("R",'MATRIZ DE RIESGOS '!#REF!),"")</f>
        <v>#REF!</v>
      </c>
      <c r="M8" s="194"/>
      <c r="N8" s="189" t="e">
        <f>IF(AND('MATRIZ DE RIESGOS '!#REF!="Muy Alta",'MATRIZ DE RIESGOS '!#REF!="Leve"),CONCATENATE("R",'MATRIZ DE RIESGOS '!#REF!),"")</f>
        <v>#REF!</v>
      </c>
      <c r="O8" s="190"/>
      <c r="P8" s="201" t="e">
        <f>IF(AND('MATRIZ DE RIESGOS '!#REF!="Muy Alta",'MATRIZ DE RIESGOS '!#REF!="Menor"),CONCATENATE("R",'MATRIZ DE RIESGOS '!#REF!),"")</f>
        <v>#REF!</v>
      </c>
      <c r="Q8" s="194"/>
      <c r="R8" s="189" t="e">
        <f>IF(AND('MATRIZ DE RIESGOS '!#REF!="Muy Alta",'MATRIZ DE RIESGOS '!#REF!="Menor"),CONCATENATE("R",'MATRIZ DE RIESGOS '!#REF!),"")</f>
        <v>#REF!</v>
      </c>
      <c r="S8" s="194"/>
      <c r="T8" s="189" t="e">
        <f>IF(AND('MATRIZ DE RIESGOS '!#REF!="Muy Alta",'MATRIZ DE RIESGOS '!#REF!="Menor"),CONCATENATE("R",'MATRIZ DE RIESGOS '!#REF!),"")</f>
        <v>#REF!</v>
      </c>
      <c r="U8" s="190"/>
      <c r="V8" s="201" t="e">
        <f>IF(AND('MATRIZ DE RIESGOS '!#REF!="Muy Alta",'MATRIZ DE RIESGOS '!#REF!="Moderado"),CONCATENATE("R",'MATRIZ DE RIESGOS '!#REF!),"")</f>
        <v>#REF!</v>
      </c>
      <c r="W8" s="194"/>
      <c r="X8" s="189" t="e">
        <f>IF(AND('MATRIZ DE RIESGOS '!#REF!="Muy Alta",'MATRIZ DE RIESGOS '!#REF!="Moderado"),CONCATENATE("R",'MATRIZ DE RIESGOS '!#REF!),"")</f>
        <v>#REF!</v>
      </c>
      <c r="Y8" s="194"/>
      <c r="Z8" s="189" t="e">
        <f>IF(AND('MATRIZ DE RIESGOS '!#REF!="Muy Alta",'MATRIZ DE RIESGOS '!#REF!="Moderado"),CONCATENATE("R",'MATRIZ DE RIESGOS '!#REF!),"")</f>
        <v>#REF!</v>
      </c>
      <c r="AA8" s="190"/>
      <c r="AB8" s="201" t="e">
        <f>IF(AND('MATRIZ DE RIESGOS '!#REF!="Muy Alta",'MATRIZ DE RIESGOS '!#REF!="Mayor"),CONCATENATE("R",'MATRIZ DE RIESGOS '!#REF!),"")</f>
        <v>#REF!</v>
      </c>
      <c r="AC8" s="194"/>
      <c r="AD8" s="189" t="e">
        <f>IF(AND('MATRIZ DE RIESGOS '!#REF!="Muy Alta",'MATRIZ DE RIESGOS '!#REF!="Mayor"),CONCATENATE("R",'MATRIZ DE RIESGOS '!#REF!),"")</f>
        <v>#REF!</v>
      </c>
      <c r="AE8" s="194"/>
      <c r="AF8" s="189" t="e">
        <f>IF(AND('MATRIZ DE RIESGOS '!#REF!="Muy Alta",'MATRIZ DE RIESGOS '!#REF!="Mayor"),CONCATENATE("R",'MATRIZ DE RIESGOS '!#REF!),"")</f>
        <v>#REF!</v>
      </c>
      <c r="AG8" s="190"/>
      <c r="AH8" s="193" t="e">
        <f>IF(AND('MATRIZ DE RIESGOS '!#REF!="Muy Alta",'MATRIZ DE RIESGOS '!#REF!="Catastrófico"),CONCATENATE("R",'MATRIZ DE RIESGOS '!#REF!),"")</f>
        <v>#REF!</v>
      </c>
      <c r="AI8" s="194"/>
      <c r="AJ8" s="197" t="e">
        <f>IF(AND('MATRIZ DE RIESGOS '!#REF!="Muy Alta",'MATRIZ DE RIESGOS '!#REF!="Catastrófico"),CONCATENATE("R",'MATRIZ DE RIESGOS '!#REF!),"")</f>
        <v>#REF!</v>
      </c>
      <c r="AK8" s="194"/>
      <c r="AL8" s="197" t="e">
        <f>IF(AND('MATRIZ DE RIESGOS '!#REF!="Muy Alta",'MATRIZ DE RIESGOS '!#REF!="Catastrófico"),CONCATENATE("R",'MATRIZ DE RIESGOS '!#REF!),"")</f>
        <v>#REF!</v>
      </c>
      <c r="AM8" s="190"/>
      <c r="AN8" s="1"/>
      <c r="AO8" s="138"/>
      <c r="AP8" s="128"/>
      <c r="AQ8" s="128"/>
      <c r="AR8" s="128"/>
      <c r="AS8" s="128"/>
      <c r="AT8" s="129"/>
      <c r="AU8" s="1"/>
      <c r="AV8" s="1"/>
      <c r="AW8" s="1"/>
      <c r="AX8" s="1"/>
      <c r="AY8" s="1"/>
      <c r="AZ8" s="1"/>
      <c r="BA8" s="1"/>
      <c r="BB8" s="1"/>
      <c r="BC8" s="1"/>
      <c r="BD8" s="1"/>
      <c r="BE8" s="1"/>
      <c r="BF8" s="1"/>
      <c r="BG8" s="1"/>
      <c r="BH8" s="1"/>
      <c r="BI8" s="1"/>
    </row>
    <row r="9" spans="1:61" ht="15" customHeight="1" x14ac:dyDescent="0.25">
      <c r="A9" s="1"/>
      <c r="B9" s="227"/>
      <c r="C9" s="128"/>
      <c r="D9" s="129"/>
      <c r="E9" s="138"/>
      <c r="F9" s="128"/>
      <c r="G9" s="128"/>
      <c r="H9" s="128"/>
      <c r="I9" s="129"/>
      <c r="J9" s="195"/>
      <c r="K9" s="196"/>
      <c r="L9" s="191"/>
      <c r="M9" s="196"/>
      <c r="N9" s="191"/>
      <c r="O9" s="192"/>
      <c r="P9" s="195"/>
      <c r="Q9" s="196"/>
      <c r="R9" s="191"/>
      <c r="S9" s="196"/>
      <c r="T9" s="191"/>
      <c r="U9" s="192"/>
      <c r="V9" s="195"/>
      <c r="W9" s="196"/>
      <c r="X9" s="191"/>
      <c r="Y9" s="196"/>
      <c r="Z9" s="191"/>
      <c r="AA9" s="192"/>
      <c r="AB9" s="195"/>
      <c r="AC9" s="196"/>
      <c r="AD9" s="191"/>
      <c r="AE9" s="196"/>
      <c r="AF9" s="191"/>
      <c r="AG9" s="192"/>
      <c r="AH9" s="195"/>
      <c r="AI9" s="196"/>
      <c r="AJ9" s="191"/>
      <c r="AK9" s="196"/>
      <c r="AL9" s="191"/>
      <c r="AM9" s="192"/>
      <c r="AN9" s="1"/>
      <c r="AO9" s="138"/>
      <c r="AP9" s="128"/>
      <c r="AQ9" s="128"/>
      <c r="AR9" s="128"/>
      <c r="AS9" s="128"/>
      <c r="AT9" s="129"/>
      <c r="AU9" s="1"/>
      <c r="AV9" s="1"/>
      <c r="AW9" s="1"/>
      <c r="AX9" s="1"/>
      <c r="AY9" s="1"/>
      <c r="AZ9" s="1"/>
      <c r="BA9" s="1"/>
      <c r="BB9" s="1"/>
      <c r="BC9" s="1"/>
      <c r="BD9" s="1"/>
      <c r="BE9" s="1"/>
      <c r="BF9" s="1"/>
      <c r="BG9" s="1"/>
      <c r="BH9" s="1"/>
      <c r="BI9" s="1"/>
    </row>
    <row r="10" spans="1:61" ht="15" customHeight="1" x14ac:dyDescent="0.25">
      <c r="A10" s="1"/>
      <c r="B10" s="227"/>
      <c r="C10" s="128"/>
      <c r="D10" s="129"/>
      <c r="E10" s="138"/>
      <c r="F10" s="128"/>
      <c r="G10" s="128"/>
      <c r="H10" s="128"/>
      <c r="I10" s="129"/>
      <c r="J10" s="201" t="e">
        <f>IF(AND('MATRIZ DE RIESGOS '!#REF!="Muy Alta",'MATRIZ DE RIESGOS '!#REF!="Leve"),CONCATENATE("R",'MATRIZ DE RIESGOS '!#REF!),"")</f>
        <v>#REF!</v>
      </c>
      <c r="K10" s="194"/>
      <c r="L10" s="189" t="e">
        <f>IF(AND('MATRIZ DE RIESGOS '!#REF!="Muy Alta",'MATRIZ DE RIESGOS '!#REF!="Leve"),CONCATENATE("R",'MATRIZ DE RIESGOS '!#REF!),"")</f>
        <v>#REF!</v>
      </c>
      <c r="M10" s="194"/>
      <c r="N10" s="189" t="e">
        <f>IF(AND('MATRIZ DE RIESGOS '!#REF!="Muy Alta",'MATRIZ DE RIESGOS '!#REF!="Leve"),CONCATENATE("R",'MATRIZ DE RIESGOS '!#REF!),"")</f>
        <v>#REF!</v>
      </c>
      <c r="O10" s="190"/>
      <c r="P10" s="201" t="e">
        <f>IF(AND('MATRIZ DE RIESGOS '!#REF!="Muy Alta",'MATRIZ DE RIESGOS '!#REF!="Menor"),CONCATENATE("R",'MATRIZ DE RIESGOS '!#REF!),"")</f>
        <v>#REF!</v>
      </c>
      <c r="Q10" s="194"/>
      <c r="R10" s="189" t="e">
        <f>IF(AND('MATRIZ DE RIESGOS '!#REF!="Muy Alta",'MATRIZ DE RIESGOS '!#REF!="Menor"),CONCATENATE("R",'MATRIZ DE RIESGOS '!#REF!),"")</f>
        <v>#REF!</v>
      </c>
      <c r="S10" s="194"/>
      <c r="T10" s="189" t="e">
        <f>IF(AND('MATRIZ DE RIESGOS '!#REF!="Muy Alta",'MATRIZ DE RIESGOS '!#REF!="Menor"),CONCATENATE("R",'MATRIZ DE RIESGOS '!#REF!),"")</f>
        <v>#REF!</v>
      </c>
      <c r="U10" s="190"/>
      <c r="V10" s="201" t="e">
        <f>IF(AND('MATRIZ DE RIESGOS '!#REF!="Muy Alta",'MATRIZ DE RIESGOS '!#REF!="Moderado"),CONCATENATE("R",'MATRIZ DE RIESGOS '!#REF!),"")</f>
        <v>#REF!</v>
      </c>
      <c r="W10" s="194"/>
      <c r="X10" s="189" t="e">
        <f>IF(AND('MATRIZ DE RIESGOS '!#REF!="Muy Alta",'MATRIZ DE RIESGOS '!#REF!="Moderado"),CONCATENATE("R",'MATRIZ DE RIESGOS '!#REF!),"")</f>
        <v>#REF!</v>
      </c>
      <c r="Y10" s="194"/>
      <c r="Z10" s="189" t="e">
        <f>IF(AND('MATRIZ DE RIESGOS '!#REF!="Muy Alta",'MATRIZ DE RIESGOS '!#REF!="Moderado"),CONCATENATE("R",'MATRIZ DE RIESGOS '!#REF!),"")</f>
        <v>#REF!</v>
      </c>
      <c r="AA10" s="190"/>
      <c r="AB10" s="201" t="e">
        <f>IF(AND('MATRIZ DE RIESGOS '!#REF!="Muy Alta",'MATRIZ DE RIESGOS '!#REF!="Mayor"),CONCATENATE("R",'MATRIZ DE RIESGOS '!#REF!),"")</f>
        <v>#REF!</v>
      </c>
      <c r="AC10" s="194"/>
      <c r="AD10" s="189" t="e">
        <f>IF(AND('MATRIZ DE RIESGOS '!#REF!="Muy Alta",'MATRIZ DE RIESGOS '!#REF!="Mayor"),CONCATENATE("R",'MATRIZ DE RIESGOS '!#REF!),"")</f>
        <v>#REF!</v>
      </c>
      <c r="AE10" s="194"/>
      <c r="AF10" s="189" t="e">
        <f>IF(AND('MATRIZ DE RIESGOS '!#REF!="Muy Alta",'MATRIZ DE RIESGOS '!#REF!="Mayor"),CONCATENATE("R",'MATRIZ DE RIESGOS '!#REF!),"")</f>
        <v>#REF!</v>
      </c>
      <c r="AG10" s="190"/>
      <c r="AH10" s="193" t="e">
        <f>IF(AND('MATRIZ DE RIESGOS '!#REF!="Muy Alta",'MATRIZ DE RIESGOS '!#REF!="Catastrófico"),CONCATENATE("R",'MATRIZ DE RIESGOS '!#REF!),"")</f>
        <v>#REF!</v>
      </c>
      <c r="AI10" s="194"/>
      <c r="AJ10" s="197" t="e">
        <f>IF(AND('MATRIZ DE RIESGOS '!#REF!="Muy Alta",'MATRIZ DE RIESGOS '!#REF!="Catastrófico"),CONCATENATE("R",'MATRIZ DE RIESGOS '!#REF!),"")</f>
        <v>#REF!</v>
      </c>
      <c r="AK10" s="194"/>
      <c r="AL10" s="197" t="e">
        <f>IF(AND('MATRIZ DE RIESGOS '!#REF!="Muy Alta",'MATRIZ DE RIESGOS '!#REF!="Catastrófico"),CONCATENATE("R",'MATRIZ DE RIESGOS '!#REF!),"")</f>
        <v>#REF!</v>
      </c>
      <c r="AM10" s="190"/>
      <c r="AN10" s="1"/>
      <c r="AO10" s="138"/>
      <c r="AP10" s="128"/>
      <c r="AQ10" s="128"/>
      <c r="AR10" s="128"/>
      <c r="AS10" s="128"/>
      <c r="AT10" s="129"/>
      <c r="AU10" s="1"/>
      <c r="AV10" s="1"/>
      <c r="AW10" s="1"/>
      <c r="AX10" s="1"/>
      <c r="AY10" s="1"/>
      <c r="AZ10" s="1"/>
      <c r="BA10" s="1"/>
      <c r="BB10" s="1"/>
      <c r="BC10" s="1"/>
      <c r="BD10" s="1"/>
      <c r="BE10" s="1"/>
      <c r="BF10" s="1"/>
      <c r="BG10" s="1"/>
      <c r="BH10" s="1"/>
      <c r="BI10" s="1"/>
    </row>
    <row r="11" spans="1:61" ht="15" customHeight="1" x14ac:dyDescent="0.25">
      <c r="A11" s="1"/>
      <c r="B11" s="227"/>
      <c r="C11" s="128"/>
      <c r="D11" s="129"/>
      <c r="E11" s="138"/>
      <c r="F11" s="128"/>
      <c r="G11" s="128"/>
      <c r="H11" s="128"/>
      <c r="I11" s="129"/>
      <c r="J11" s="195"/>
      <c r="K11" s="196"/>
      <c r="L11" s="191"/>
      <c r="M11" s="196"/>
      <c r="N11" s="191"/>
      <c r="O11" s="192"/>
      <c r="P11" s="195"/>
      <c r="Q11" s="196"/>
      <c r="R11" s="191"/>
      <c r="S11" s="196"/>
      <c r="T11" s="191"/>
      <c r="U11" s="192"/>
      <c r="V11" s="195"/>
      <c r="W11" s="196"/>
      <c r="X11" s="191"/>
      <c r="Y11" s="196"/>
      <c r="Z11" s="191"/>
      <c r="AA11" s="192"/>
      <c r="AB11" s="195"/>
      <c r="AC11" s="196"/>
      <c r="AD11" s="191"/>
      <c r="AE11" s="196"/>
      <c r="AF11" s="191"/>
      <c r="AG11" s="192"/>
      <c r="AH11" s="195"/>
      <c r="AI11" s="196"/>
      <c r="AJ11" s="191"/>
      <c r="AK11" s="196"/>
      <c r="AL11" s="191"/>
      <c r="AM11" s="192"/>
      <c r="AN11" s="1"/>
      <c r="AO11" s="138"/>
      <c r="AP11" s="128"/>
      <c r="AQ11" s="128"/>
      <c r="AR11" s="128"/>
      <c r="AS11" s="128"/>
      <c r="AT11" s="129"/>
      <c r="AU11" s="1"/>
      <c r="AV11" s="1"/>
      <c r="AW11" s="1"/>
      <c r="AX11" s="1"/>
      <c r="AY11" s="1"/>
      <c r="AZ11" s="1"/>
      <c r="BA11" s="1"/>
      <c r="BB11" s="1"/>
      <c r="BC11" s="1"/>
      <c r="BD11" s="1"/>
      <c r="BE11" s="1"/>
      <c r="BF11" s="1"/>
      <c r="BG11" s="1"/>
      <c r="BH11" s="1"/>
      <c r="BI11" s="1"/>
    </row>
    <row r="12" spans="1:61" ht="15" customHeight="1" x14ac:dyDescent="0.25">
      <c r="A12" s="1"/>
      <c r="B12" s="227"/>
      <c r="C12" s="128"/>
      <c r="D12" s="129"/>
      <c r="E12" s="138"/>
      <c r="F12" s="128"/>
      <c r="G12" s="128"/>
      <c r="H12" s="128"/>
      <c r="I12" s="129"/>
      <c r="J12" s="201" t="e">
        <f>IF(AND('MATRIZ DE RIESGOS '!#REF!="Muy Alta",'MATRIZ DE RIESGOS '!#REF!="Leve"),CONCATENATE("R",'MATRIZ DE RIESGOS '!#REF!),"")</f>
        <v>#REF!</v>
      </c>
      <c r="K12" s="194"/>
      <c r="L12" s="189" t="str">
        <f>IF(AND('MATRIZ DE RIESGOS '!$H$15="Muy Alta",'MATRIZ DE RIESGOS '!$L$15="Leve"),CONCATENATE("R",'MATRIZ DE RIESGOS '!$A$15),"")</f>
        <v/>
      </c>
      <c r="M12" s="194"/>
      <c r="N12" s="189" t="str">
        <f>IF(AND('MATRIZ DE RIESGOS '!$H$21="Muy Alta",'MATRIZ DE RIESGOS '!$L$21="Leve"),CONCATENATE("R",'MATRIZ DE RIESGOS '!$A$21),"")</f>
        <v/>
      </c>
      <c r="O12" s="190"/>
      <c r="P12" s="201" t="e">
        <f>IF(AND('MATRIZ DE RIESGOS '!#REF!="Muy Alta",'MATRIZ DE RIESGOS '!#REF!="Menor"),CONCATENATE("R",'MATRIZ DE RIESGOS '!#REF!),"")</f>
        <v>#REF!</v>
      </c>
      <c r="Q12" s="194"/>
      <c r="R12" s="189" t="str">
        <f>IF(AND('MATRIZ DE RIESGOS '!$H$15="Muy Alta",'MATRIZ DE RIESGOS '!$L$15="Menor"),CONCATENATE("R",'MATRIZ DE RIESGOS '!$A$15),"")</f>
        <v/>
      </c>
      <c r="S12" s="194"/>
      <c r="T12" s="189" t="str">
        <f>IF(AND('MATRIZ DE RIESGOS '!$H$21="Muy Alta",'MATRIZ DE RIESGOS '!$L$21="Menor"),CONCATENATE("R",'MATRIZ DE RIESGOS '!$A$21),"")</f>
        <v/>
      </c>
      <c r="U12" s="190"/>
      <c r="V12" s="201" t="e">
        <f>IF(AND('MATRIZ DE RIESGOS '!#REF!="Muy Alta",'MATRIZ DE RIESGOS '!#REF!="Moderado"),CONCATENATE("R",'MATRIZ DE RIESGOS '!#REF!),"")</f>
        <v>#REF!</v>
      </c>
      <c r="W12" s="194"/>
      <c r="X12" s="189" t="str">
        <f>IF(AND('MATRIZ DE RIESGOS '!$H$15="Muy Alta",'MATRIZ DE RIESGOS '!$L$15="Moderado"),CONCATENATE("R",'MATRIZ DE RIESGOS '!$A$15),"")</f>
        <v/>
      </c>
      <c r="Y12" s="194"/>
      <c r="Z12" s="189" t="str">
        <f>IF(AND('MATRIZ DE RIESGOS '!$H$21="Muy Alta",'MATRIZ DE RIESGOS '!$L$21="Moderado"),CONCATENATE("R",'MATRIZ DE RIESGOS '!$A$21),"")</f>
        <v/>
      </c>
      <c r="AA12" s="190"/>
      <c r="AB12" s="201" t="e">
        <f>IF(AND('MATRIZ DE RIESGOS '!#REF!="Muy Alta",'MATRIZ DE RIESGOS '!#REF!="Mayor"),CONCATENATE("R",'MATRIZ DE RIESGOS '!#REF!),"")</f>
        <v>#REF!</v>
      </c>
      <c r="AC12" s="194"/>
      <c r="AD12" s="189" t="str">
        <f>IF(AND('MATRIZ DE RIESGOS '!$H$15="Muy Alta",'MATRIZ DE RIESGOS '!$L$15="Mayor"),CONCATENATE("R",'MATRIZ DE RIESGOS '!$A$15),"")</f>
        <v/>
      </c>
      <c r="AE12" s="194"/>
      <c r="AF12" s="189" t="str">
        <f>IF(AND('MATRIZ DE RIESGOS '!$H$21="Muy Alta",'MATRIZ DE RIESGOS '!$L$21="Mayor"),CONCATENATE("R",'MATRIZ DE RIESGOS '!$A$21),"")</f>
        <v/>
      </c>
      <c r="AG12" s="190"/>
      <c r="AH12" s="193" t="e">
        <f>IF(AND('MATRIZ DE RIESGOS '!#REF!="Muy Alta",'MATRIZ DE RIESGOS '!#REF!="Catastrófico"),CONCATENATE("R",'MATRIZ DE RIESGOS '!#REF!),"")</f>
        <v>#REF!</v>
      </c>
      <c r="AI12" s="194"/>
      <c r="AJ12" s="197" t="str">
        <f>IF(AND('MATRIZ DE RIESGOS '!$H$15="Muy Alta",'MATRIZ DE RIESGOS '!$L$15="Catastrófico"),CONCATENATE("R",'MATRIZ DE RIESGOS '!$A$15),"")</f>
        <v/>
      </c>
      <c r="AK12" s="194"/>
      <c r="AL12" s="197" t="str">
        <f>IF(AND('MATRIZ DE RIESGOS '!$H$21="Muy Alta",'MATRIZ DE RIESGOS '!$L$21="Catastrófico"),CONCATENATE("R",'MATRIZ DE RIESGOS '!$A$21),"")</f>
        <v/>
      </c>
      <c r="AM12" s="190"/>
      <c r="AN12" s="1"/>
      <c r="AO12" s="138"/>
      <c r="AP12" s="128"/>
      <c r="AQ12" s="128"/>
      <c r="AR12" s="128"/>
      <c r="AS12" s="128"/>
      <c r="AT12" s="129"/>
      <c r="AU12" s="1"/>
      <c r="AV12" s="1"/>
      <c r="AW12" s="1"/>
      <c r="AX12" s="1"/>
      <c r="AY12" s="1"/>
      <c r="AZ12" s="1"/>
      <c r="BA12" s="1"/>
      <c r="BB12" s="1"/>
      <c r="BC12" s="1"/>
      <c r="BD12" s="1"/>
      <c r="BE12" s="1"/>
      <c r="BF12" s="1"/>
      <c r="BG12" s="1"/>
      <c r="BH12" s="1"/>
      <c r="BI12" s="1"/>
    </row>
    <row r="13" spans="1:61" ht="15.75" customHeight="1" x14ac:dyDescent="0.25">
      <c r="A13" s="1"/>
      <c r="B13" s="227"/>
      <c r="C13" s="128"/>
      <c r="D13" s="129"/>
      <c r="E13" s="203"/>
      <c r="F13" s="216"/>
      <c r="G13" s="216"/>
      <c r="H13" s="216"/>
      <c r="I13" s="206"/>
      <c r="J13" s="195"/>
      <c r="K13" s="196"/>
      <c r="L13" s="191"/>
      <c r="M13" s="196"/>
      <c r="N13" s="191"/>
      <c r="O13" s="192"/>
      <c r="P13" s="195"/>
      <c r="Q13" s="196"/>
      <c r="R13" s="191"/>
      <c r="S13" s="196"/>
      <c r="T13" s="191"/>
      <c r="U13" s="192"/>
      <c r="V13" s="195"/>
      <c r="W13" s="196"/>
      <c r="X13" s="191"/>
      <c r="Y13" s="196"/>
      <c r="Z13" s="191"/>
      <c r="AA13" s="192"/>
      <c r="AB13" s="195"/>
      <c r="AC13" s="196"/>
      <c r="AD13" s="191"/>
      <c r="AE13" s="196"/>
      <c r="AF13" s="191"/>
      <c r="AG13" s="192"/>
      <c r="AH13" s="203"/>
      <c r="AI13" s="204"/>
      <c r="AJ13" s="205"/>
      <c r="AK13" s="204"/>
      <c r="AL13" s="205"/>
      <c r="AM13" s="206"/>
      <c r="AN13" s="1"/>
      <c r="AO13" s="203"/>
      <c r="AP13" s="216"/>
      <c r="AQ13" s="216"/>
      <c r="AR13" s="216"/>
      <c r="AS13" s="216"/>
      <c r="AT13" s="206"/>
      <c r="AU13" s="1"/>
      <c r="AV13" s="1"/>
      <c r="AW13" s="1"/>
      <c r="AX13" s="1"/>
      <c r="AY13" s="1"/>
      <c r="AZ13" s="1"/>
      <c r="BA13" s="1"/>
      <c r="BB13" s="1"/>
      <c r="BC13" s="1"/>
      <c r="BD13" s="1"/>
      <c r="BE13" s="1"/>
      <c r="BF13" s="1"/>
      <c r="BG13" s="1"/>
      <c r="BH13" s="1"/>
      <c r="BI13" s="1"/>
    </row>
    <row r="14" spans="1:61" ht="15" customHeight="1" x14ac:dyDescent="0.25">
      <c r="A14" s="1"/>
      <c r="B14" s="227"/>
      <c r="C14" s="128"/>
      <c r="D14" s="129"/>
      <c r="E14" s="220" t="s">
        <v>116</v>
      </c>
      <c r="F14" s="215"/>
      <c r="G14" s="215"/>
      <c r="H14" s="215"/>
      <c r="I14" s="215"/>
      <c r="J14" s="209" t="str">
        <f ca="1">IF(AND('MATRIZ DE RIESGOS '!$H$10="Alta",'MATRIZ DE RIESGOS '!$L$10="Leve"),CONCATENATE("R",'MATRIZ DE RIESGOS '!$A$10),"")</f>
        <v/>
      </c>
      <c r="K14" s="199"/>
      <c r="L14" s="207" t="e">
        <f>IF(AND('MATRIZ DE RIESGOS '!#REF!="Alta",'MATRIZ DE RIESGOS '!#REF!="Leve"),CONCATENATE("R",'MATRIZ DE RIESGOS '!#REF!),"")</f>
        <v>#REF!</v>
      </c>
      <c r="M14" s="199"/>
      <c r="N14" s="207" t="e">
        <f>IF(AND('MATRIZ DE RIESGOS '!#REF!="Alta",'MATRIZ DE RIESGOS '!#REF!="Leve"),CONCATENATE("R",'MATRIZ DE RIESGOS '!#REF!),"")</f>
        <v>#REF!</v>
      </c>
      <c r="O14" s="208"/>
      <c r="P14" s="209" t="str">
        <f ca="1">IF(AND('MATRIZ DE RIESGOS '!$H$10="Alta",'MATRIZ DE RIESGOS '!$L$10="Menor"),CONCATENATE("R",'MATRIZ DE RIESGOS '!$A$10),"")</f>
        <v/>
      </c>
      <c r="Q14" s="199"/>
      <c r="R14" s="207" t="e">
        <f>IF(AND('MATRIZ DE RIESGOS '!#REF!="Alta",'MATRIZ DE RIESGOS '!#REF!="Menor"),CONCATENATE("R",'MATRIZ DE RIESGOS '!#REF!),"")</f>
        <v>#REF!</v>
      </c>
      <c r="S14" s="199"/>
      <c r="T14" s="207" t="e">
        <f>IF(AND('MATRIZ DE RIESGOS '!#REF!="Alta",'MATRIZ DE RIESGOS '!#REF!="Menor"),CONCATENATE("R",'MATRIZ DE RIESGOS '!#REF!),"")</f>
        <v>#REF!</v>
      </c>
      <c r="U14" s="208"/>
      <c r="V14" s="198" t="str">
        <f ca="1">IF(AND('MATRIZ DE RIESGOS '!$H$10="Alta",'MATRIZ DE RIESGOS '!$L$10="Moderado"),CONCATENATE("R",'MATRIZ DE RIESGOS '!$A$10),"")</f>
        <v/>
      </c>
      <c r="W14" s="199"/>
      <c r="X14" s="200" t="e">
        <f>IF(AND('MATRIZ DE RIESGOS '!#REF!="Alta",'MATRIZ DE RIESGOS '!#REF!="Moderado"),CONCATENATE("R",'MATRIZ DE RIESGOS '!#REF!),"")</f>
        <v>#REF!</v>
      </c>
      <c r="Y14" s="199"/>
      <c r="Z14" s="200" t="e">
        <f>IF(AND('MATRIZ DE RIESGOS '!#REF!="Alta",'MATRIZ DE RIESGOS '!#REF!="Moderado"),CONCATENATE("R",'MATRIZ DE RIESGOS '!#REF!),"")</f>
        <v>#REF!</v>
      </c>
      <c r="AA14" s="208"/>
      <c r="AB14" s="198" t="str">
        <f ca="1">IF(AND('MATRIZ DE RIESGOS '!$H$10="Alta",'MATRIZ DE RIESGOS '!$L$10="Mayor"),CONCATENATE("R",'MATRIZ DE RIESGOS '!$A$10),"")</f>
        <v/>
      </c>
      <c r="AC14" s="199"/>
      <c r="AD14" s="200" t="e">
        <f>IF(AND('MATRIZ DE RIESGOS '!#REF!="Alta",'MATRIZ DE RIESGOS '!#REF!="Mayor"),CONCATENATE("R",'MATRIZ DE RIESGOS '!#REF!),"")</f>
        <v>#REF!</v>
      </c>
      <c r="AE14" s="199"/>
      <c r="AF14" s="200" t="e">
        <f>IF(AND('MATRIZ DE RIESGOS '!#REF!="Alta",'MATRIZ DE RIESGOS '!#REF!="Mayor"),CONCATENATE("R",'MATRIZ DE RIESGOS '!#REF!),"")</f>
        <v>#REF!</v>
      </c>
      <c r="AG14" s="208"/>
      <c r="AH14" s="210" t="str">
        <f ca="1">IF(AND('MATRIZ DE RIESGOS '!$H$10="Alta",'MATRIZ DE RIESGOS '!$L$10="Catastrófico"),CONCATENATE("R",'MATRIZ DE RIESGOS '!$A$10),"")</f>
        <v/>
      </c>
      <c r="AI14" s="199"/>
      <c r="AJ14" s="202" t="e">
        <f>IF(AND('MATRIZ DE RIESGOS '!#REF!="Alta",'MATRIZ DE RIESGOS '!#REF!="Catastrófico"),CONCATENATE("R",'MATRIZ DE RIESGOS '!#REF!),"")</f>
        <v>#REF!</v>
      </c>
      <c r="AK14" s="199"/>
      <c r="AL14" s="202" t="e">
        <f>IF(AND('MATRIZ DE RIESGOS '!#REF!="Alta",'MATRIZ DE RIESGOS '!#REF!="Catastrófico"),CONCATENATE("R",'MATRIZ DE RIESGOS '!#REF!),"")</f>
        <v>#REF!</v>
      </c>
      <c r="AM14" s="208"/>
      <c r="AN14" s="1"/>
      <c r="AO14" s="217" t="s">
        <v>117</v>
      </c>
      <c r="AP14" s="215"/>
      <c r="AQ14" s="215"/>
      <c r="AR14" s="215"/>
      <c r="AS14" s="215"/>
      <c r="AT14" s="208"/>
      <c r="AU14" s="1"/>
      <c r="AV14" s="1"/>
      <c r="AW14" s="1"/>
      <c r="AX14" s="1"/>
      <c r="AY14" s="1"/>
      <c r="AZ14" s="1"/>
      <c r="BA14" s="1"/>
      <c r="BB14" s="1"/>
      <c r="BC14" s="1"/>
      <c r="BD14" s="1"/>
      <c r="BE14" s="1"/>
      <c r="BF14" s="1"/>
      <c r="BG14" s="1"/>
      <c r="BH14" s="1"/>
      <c r="BI14" s="1"/>
    </row>
    <row r="15" spans="1:61" ht="15" customHeight="1" x14ac:dyDescent="0.25">
      <c r="A15" s="1"/>
      <c r="B15" s="227"/>
      <c r="C15" s="128"/>
      <c r="D15" s="129"/>
      <c r="E15" s="138"/>
      <c r="F15" s="128"/>
      <c r="G15" s="128"/>
      <c r="H15" s="128"/>
      <c r="I15" s="128"/>
      <c r="J15" s="195"/>
      <c r="K15" s="196"/>
      <c r="L15" s="191"/>
      <c r="M15" s="196"/>
      <c r="N15" s="191"/>
      <c r="O15" s="192"/>
      <c r="P15" s="195"/>
      <c r="Q15" s="196"/>
      <c r="R15" s="191"/>
      <c r="S15" s="196"/>
      <c r="T15" s="191"/>
      <c r="U15" s="192"/>
      <c r="V15" s="195"/>
      <c r="W15" s="196"/>
      <c r="X15" s="191"/>
      <c r="Y15" s="196"/>
      <c r="Z15" s="191"/>
      <c r="AA15" s="192"/>
      <c r="AB15" s="195"/>
      <c r="AC15" s="196"/>
      <c r="AD15" s="191"/>
      <c r="AE15" s="196"/>
      <c r="AF15" s="191"/>
      <c r="AG15" s="192"/>
      <c r="AH15" s="195"/>
      <c r="AI15" s="196"/>
      <c r="AJ15" s="191"/>
      <c r="AK15" s="196"/>
      <c r="AL15" s="191"/>
      <c r="AM15" s="192"/>
      <c r="AN15" s="1"/>
      <c r="AO15" s="138"/>
      <c r="AP15" s="128"/>
      <c r="AQ15" s="128"/>
      <c r="AR15" s="128"/>
      <c r="AS15" s="128"/>
      <c r="AT15" s="129"/>
      <c r="AU15" s="1"/>
      <c r="AV15" s="1"/>
      <c r="AW15" s="1"/>
      <c r="AX15" s="1"/>
      <c r="AY15" s="1"/>
      <c r="AZ15" s="1"/>
      <c r="BA15" s="1"/>
      <c r="BB15" s="1"/>
      <c r="BC15" s="1"/>
      <c r="BD15" s="1"/>
      <c r="BE15" s="1"/>
      <c r="BF15" s="1"/>
      <c r="BG15" s="1"/>
      <c r="BH15" s="1"/>
      <c r="BI15" s="1"/>
    </row>
    <row r="16" spans="1:61" ht="15" customHeight="1" x14ac:dyDescent="0.25">
      <c r="A16" s="1"/>
      <c r="B16" s="227"/>
      <c r="C16" s="128"/>
      <c r="D16" s="129"/>
      <c r="E16" s="138"/>
      <c r="F16" s="128"/>
      <c r="G16" s="128"/>
      <c r="H16" s="128"/>
      <c r="I16" s="128"/>
      <c r="J16" s="213" t="e">
        <f>IF(AND('MATRIZ DE RIESGOS '!#REF!="Alta",'MATRIZ DE RIESGOS '!#REF!="Leve"),CONCATENATE("R",'MATRIZ DE RIESGOS '!#REF!),"")</f>
        <v>#REF!</v>
      </c>
      <c r="K16" s="194"/>
      <c r="L16" s="212" t="e">
        <f>IF(AND('MATRIZ DE RIESGOS '!#REF!="Alta",'MATRIZ DE RIESGOS '!#REF!="Leve"),CONCATENATE("R",'MATRIZ DE RIESGOS '!#REF!),"")</f>
        <v>#REF!</v>
      </c>
      <c r="M16" s="194"/>
      <c r="N16" s="212" t="e">
        <f>IF(AND('MATRIZ DE RIESGOS '!#REF!="Alta",'MATRIZ DE RIESGOS '!#REF!="Leve"),CONCATENATE("R",'MATRIZ DE RIESGOS '!#REF!),"")</f>
        <v>#REF!</v>
      </c>
      <c r="O16" s="190"/>
      <c r="P16" s="213" t="e">
        <f>IF(AND('MATRIZ DE RIESGOS '!#REF!="Alta",'MATRIZ DE RIESGOS '!#REF!="Menor"),CONCATENATE("R",'MATRIZ DE RIESGOS '!#REF!),"")</f>
        <v>#REF!</v>
      </c>
      <c r="Q16" s="194"/>
      <c r="R16" s="212" t="e">
        <f>IF(AND('MATRIZ DE RIESGOS '!#REF!="Alta",'MATRIZ DE RIESGOS '!#REF!="Menor"),CONCATENATE("R",'MATRIZ DE RIESGOS '!#REF!),"")</f>
        <v>#REF!</v>
      </c>
      <c r="S16" s="194"/>
      <c r="T16" s="212" t="e">
        <f>IF(AND('MATRIZ DE RIESGOS '!#REF!="Alta",'MATRIZ DE RIESGOS '!#REF!="Menor"),CONCATENATE("R",'MATRIZ DE RIESGOS '!#REF!),"")</f>
        <v>#REF!</v>
      </c>
      <c r="U16" s="190"/>
      <c r="V16" s="201" t="e">
        <f>IF(AND('MATRIZ DE RIESGOS '!#REF!="Alta",'MATRIZ DE RIESGOS '!#REF!="Moderado"),CONCATENATE("R",'MATRIZ DE RIESGOS '!#REF!),"")</f>
        <v>#REF!</v>
      </c>
      <c r="W16" s="194"/>
      <c r="X16" s="189" t="e">
        <f>IF(AND('MATRIZ DE RIESGOS '!#REF!="Alta",'MATRIZ DE RIESGOS '!#REF!="Moderado"),CONCATENATE("R",'MATRIZ DE RIESGOS '!#REF!),"")</f>
        <v>#REF!</v>
      </c>
      <c r="Y16" s="194"/>
      <c r="Z16" s="189" t="e">
        <f>IF(AND('MATRIZ DE RIESGOS '!#REF!="Alta",'MATRIZ DE RIESGOS '!#REF!="Moderado"),CONCATENATE("R",'MATRIZ DE RIESGOS '!#REF!),"")</f>
        <v>#REF!</v>
      </c>
      <c r="AA16" s="190"/>
      <c r="AB16" s="201" t="e">
        <f>IF(AND('MATRIZ DE RIESGOS '!#REF!="Alta",'MATRIZ DE RIESGOS '!#REF!="Mayor"),CONCATENATE("R",'MATRIZ DE RIESGOS '!#REF!),"")</f>
        <v>#REF!</v>
      </c>
      <c r="AC16" s="194"/>
      <c r="AD16" s="189" t="e">
        <f>IF(AND('MATRIZ DE RIESGOS '!#REF!="Alta",'MATRIZ DE RIESGOS '!#REF!="Mayor"),CONCATENATE("R",'MATRIZ DE RIESGOS '!#REF!),"")</f>
        <v>#REF!</v>
      </c>
      <c r="AE16" s="194"/>
      <c r="AF16" s="189" t="e">
        <f>IF(AND('MATRIZ DE RIESGOS '!#REF!="Alta",'MATRIZ DE RIESGOS '!#REF!="Mayor"),CONCATENATE("R",'MATRIZ DE RIESGOS '!#REF!),"")</f>
        <v>#REF!</v>
      </c>
      <c r="AG16" s="190"/>
      <c r="AH16" s="193" t="e">
        <f>IF(AND('MATRIZ DE RIESGOS '!#REF!="Alta",'MATRIZ DE RIESGOS '!#REF!="Catastrófico"),CONCATENATE("R",'MATRIZ DE RIESGOS '!#REF!),"")</f>
        <v>#REF!</v>
      </c>
      <c r="AI16" s="194"/>
      <c r="AJ16" s="197" t="e">
        <f>IF(AND('MATRIZ DE RIESGOS '!#REF!="Alta",'MATRIZ DE RIESGOS '!#REF!="Catastrófico"),CONCATENATE("R",'MATRIZ DE RIESGOS '!#REF!),"")</f>
        <v>#REF!</v>
      </c>
      <c r="AK16" s="194"/>
      <c r="AL16" s="197" t="e">
        <f>IF(AND('MATRIZ DE RIESGOS '!#REF!="Alta",'MATRIZ DE RIESGOS '!#REF!="Catastrófico"),CONCATENATE("R",'MATRIZ DE RIESGOS '!#REF!),"")</f>
        <v>#REF!</v>
      </c>
      <c r="AM16" s="190"/>
      <c r="AN16" s="1"/>
      <c r="AO16" s="138"/>
      <c r="AP16" s="128"/>
      <c r="AQ16" s="128"/>
      <c r="AR16" s="128"/>
      <c r="AS16" s="128"/>
      <c r="AT16" s="129"/>
      <c r="AU16" s="1"/>
      <c r="AV16" s="1"/>
      <c r="AW16" s="1"/>
      <c r="AX16" s="1"/>
      <c r="AY16" s="1"/>
      <c r="AZ16" s="1"/>
      <c r="BA16" s="1"/>
      <c r="BB16" s="1"/>
      <c r="BC16" s="1"/>
      <c r="BD16" s="1"/>
      <c r="BE16" s="1"/>
      <c r="BF16" s="1"/>
      <c r="BG16" s="1"/>
      <c r="BH16" s="1"/>
      <c r="BI16" s="1"/>
    </row>
    <row r="17" spans="1:61" ht="15" customHeight="1" x14ac:dyDescent="0.25">
      <c r="A17" s="1"/>
      <c r="B17" s="227"/>
      <c r="C17" s="128"/>
      <c r="D17" s="129"/>
      <c r="E17" s="138"/>
      <c r="F17" s="128"/>
      <c r="G17" s="128"/>
      <c r="H17" s="128"/>
      <c r="I17" s="128"/>
      <c r="J17" s="195"/>
      <c r="K17" s="196"/>
      <c r="L17" s="191"/>
      <c r="M17" s="196"/>
      <c r="N17" s="191"/>
      <c r="O17" s="192"/>
      <c r="P17" s="195"/>
      <c r="Q17" s="196"/>
      <c r="R17" s="191"/>
      <c r="S17" s="196"/>
      <c r="T17" s="191"/>
      <c r="U17" s="192"/>
      <c r="V17" s="195"/>
      <c r="W17" s="196"/>
      <c r="X17" s="191"/>
      <c r="Y17" s="196"/>
      <c r="Z17" s="191"/>
      <c r="AA17" s="192"/>
      <c r="AB17" s="195"/>
      <c r="AC17" s="196"/>
      <c r="AD17" s="191"/>
      <c r="AE17" s="196"/>
      <c r="AF17" s="191"/>
      <c r="AG17" s="192"/>
      <c r="AH17" s="195"/>
      <c r="AI17" s="196"/>
      <c r="AJ17" s="191"/>
      <c r="AK17" s="196"/>
      <c r="AL17" s="191"/>
      <c r="AM17" s="192"/>
      <c r="AN17" s="1"/>
      <c r="AO17" s="138"/>
      <c r="AP17" s="128"/>
      <c r="AQ17" s="128"/>
      <c r="AR17" s="128"/>
      <c r="AS17" s="128"/>
      <c r="AT17" s="129"/>
      <c r="AU17" s="1"/>
      <c r="AV17" s="1"/>
      <c r="AW17" s="1"/>
      <c r="AX17" s="1"/>
      <c r="AY17" s="1"/>
      <c r="AZ17" s="1"/>
      <c r="BA17" s="1"/>
      <c r="BB17" s="1"/>
      <c r="BC17" s="1"/>
      <c r="BD17" s="1"/>
      <c r="BE17" s="1"/>
      <c r="BF17" s="1"/>
      <c r="BG17" s="1"/>
      <c r="BH17" s="1"/>
      <c r="BI17" s="1"/>
    </row>
    <row r="18" spans="1:61" ht="15" customHeight="1" x14ac:dyDescent="0.25">
      <c r="A18" s="1"/>
      <c r="B18" s="227"/>
      <c r="C18" s="128"/>
      <c r="D18" s="129"/>
      <c r="E18" s="138"/>
      <c r="F18" s="128"/>
      <c r="G18" s="128"/>
      <c r="H18" s="128"/>
      <c r="I18" s="128"/>
      <c r="J18" s="213" t="e">
        <f>IF(AND('MATRIZ DE RIESGOS '!#REF!="Alta",'MATRIZ DE RIESGOS '!#REF!="Leve"),CONCATENATE("R",'MATRIZ DE RIESGOS '!#REF!),"")</f>
        <v>#REF!</v>
      </c>
      <c r="K18" s="194"/>
      <c r="L18" s="212" t="e">
        <f>IF(AND('MATRIZ DE RIESGOS '!#REF!="Alta",'MATRIZ DE RIESGOS '!#REF!="Leve"),CONCATENATE("R",'MATRIZ DE RIESGOS '!#REF!),"")</f>
        <v>#REF!</v>
      </c>
      <c r="M18" s="194"/>
      <c r="N18" s="212" t="e">
        <f>IF(AND('MATRIZ DE RIESGOS '!#REF!="Alta",'MATRIZ DE RIESGOS '!#REF!="Leve"),CONCATENATE("R",'MATRIZ DE RIESGOS '!#REF!),"")</f>
        <v>#REF!</v>
      </c>
      <c r="O18" s="190"/>
      <c r="P18" s="213" t="e">
        <f>IF(AND('MATRIZ DE RIESGOS '!#REF!="Alta",'MATRIZ DE RIESGOS '!#REF!="Menor"),CONCATENATE("R",'MATRIZ DE RIESGOS '!#REF!),"")</f>
        <v>#REF!</v>
      </c>
      <c r="Q18" s="194"/>
      <c r="R18" s="212" t="e">
        <f>IF(AND('MATRIZ DE RIESGOS '!#REF!="Alta",'MATRIZ DE RIESGOS '!#REF!="Menor"),CONCATENATE("R",'MATRIZ DE RIESGOS '!#REF!),"")</f>
        <v>#REF!</v>
      </c>
      <c r="S18" s="194"/>
      <c r="T18" s="212" t="e">
        <f>IF(AND('MATRIZ DE RIESGOS '!#REF!="Alta",'MATRIZ DE RIESGOS '!#REF!="Menor"),CONCATENATE("R",'MATRIZ DE RIESGOS '!#REF!),"")</f>
        <v>#REF!</v>
      </c>
      <c r="U18" s="190"/>
      <c r="V18" s="201" t="e">
        <f>IF(AND('MATRIZ DE RIESGOS '!#REF!="Alta",'MATRIZ DE RIESGOS '!#REF!="Moderado"),CONCATENATE("R",'MATRIZ DE RIESGOS '!#REF!),"")</f>
        <v>#REF!</v>
      </c>
      <c r="W18" s="194"/>
      <c r="X18" s="189" t="e">
        <f>IF(AND('MATRIZ DE RIESGOS '!#REF!="Alta",'MATRIZ DE RIESGOS '!#REF!="Moderado"),CONCATENATE("R",'MATRIZ DE RIESGOS '!#REF!),"")</f>
        <v>#REF!</v>
      </c>
      <c r="Y18" s="194"/>
      <c r="Z18" s="189" t="e">
        <f>IF(AND('MATRIZ DE RIESGOS '!#REF!="Alta",'MATRIZ DE RIESGOS '!#REF!="Moderado"),CONCATENATE("R",'MATRIZ DE RIESGOS '!#REF!),"")</f>
        <v>#REF!</v>
      </c>
      <c r="AA18" s="190"/>
      <c r="AB18" s="201" t="e">
        <f>IF(AND('MATRIZ DE RIESGOS '!#REF!="Alta",'MATRIZ DE RIESGOS '!#REF!="Mayor"),CONCATENATE("R",'MATRIZ DE RIESGOS '!#REF!),"")</f>
        <v>#REF!</v>
      </c>
      <c r="AC18" s="194"/>
      <c r="AD18" s="189" t="e">
        <f>IF(AND('MATRIZ DE RIESGOS '!#REF!="Alta",'MATRIZ DE RIESGOS '!#REF!="Mayor"),CONCATENATE("R",'MATRIZ DE RIESGOS '!#REF!),"")</f>
        <v>#REF!</v>
      </c>
      <c r="AE18" s="194"/>
      <c r="AF18" s="189" t="e">
        <f>IF(AND('MATRIZ DE RIESGOS '!#REF!="Alta",'MATRIZ DE RIESGOS '!#REF!="Mayor"),CONCATENATE("R",'MATRIZ DE RIESGOS '!#REF!),"")</f>
        <v>#REF!</v>
      </c>
      <c r="AG18" s="190"/>
      <c r="AH18" s="193" t="e">
        <f>IF(AND('MATRIZ DE RIESGOS '!#REF!="Alta",'MATRIZ DE RIESGOS '!#REF!="Catastrófico"),CONCATENATE("R",'MATRIZ DE RIESGOS '!#REF!),"")</f>
        <v>#REF!</v>
      </c>
      <c r="AI18" s="194"/>
      <c r="AJ18" s="197" t="e">
        <f>IF(AND('MATRIZ DE RIESGOS '!#REF!="Alta",'MATRIZ DE RIESGOS '!#REF!="Catastrófico"),CONCATENATE("R",'MATRIZ DE RIESGOS '!#REF!),"")</f>
        <v>#REF!</v>
      </c>
      <c r="AK18" s="194"/>
      <c r="AL18" s="197" t="e">
        <f>IF(AND('MATRIZ DE RIESGOS '!#REF!="Alta",'MATRIZ DE RIESGOS '!#REF!="Catastrófico"),CONCATENATE("R",'MATRIZ DE RIESGOS '!#REF!),"")</f>
        <v>#REF!</v>
      </c>
      <c r="AM18" s="190"/>
      <c r="AN18" s="1"/>
      <c r="AO18" s="138"/>
      <c r="AP18" s="128"/>
      <c r="AQ18" s="128"/>
      <c r="AR18" s="128"/>
      <c r="AS18" s="128"/>
      <c r="AT18" s="129"/>
      <c r="AU18" s="1"/>
      <c r="AV18" s="1"/>
      <c r="AW18" s="1"/>
      <c r="AX18" s="1"/>
      <c r="AY18" s="1"/>
      <c r="AZ18" s="1"/>
      <c r="BA18" s="1"/>
      <c r="BB18" s="1"/>
      <c r="BC18" s="1"/>
      <c r="BD18" s="1"/>
      <c r="BE18" s="1"/>
      <c r="BF18" s="1"/>
      <c r="BG18" s="1"/>
      <c r="BH18" s="1"/>
      <c r="BI18" s="1"/>
    </row>
    <row r="19" spans="1:61" ht="15" customHeight="1" x14ac:dyDescent="0.25">
      <c r="A19" s="1"/>
      <c r="B19" s="227"/>
      <c r="C19" s="128"/>
      <c r="D19" s="129"/>
      <c r="E19" s="138"/>
      <c r="F19" s="128"/>
      <c r="G19" s="128"/>
      <c r="H19" s="128"/>
      <c r="I19" s="128"/>
      <c r="J19" s="195"/>
      <c r="K19" s="196"/>
      <c r="L19" s="191"/>
      <c r="M19" s="196"/>
      <c r="N19" s="191"/>
      <c r="O19" s="192"/>
      <c r="P19" s="195"/>
      <c r="Q19" s="196"/>
      <c r="R19" s="191"/>
      <c r="S19" s="196"/>
      <c r="T19" s="191"/>
      <c r="U19" s="192"/>
      <c r="V19" s="195"/>
      <c r="W19" s="196"/>
      <c r="X19" s="191"/>
      <c r="Y19" s="196"/>
      <c r="Z19" s="191"/>
      <c r="AA19" s="192"/>
      <c r="AB19" s="195"/>
      <c r="AC19" s="196"/>
      <c r="AD19" s="191"/>
      <c r="AE19" s="196"/>
      <c r="AF19" s="191"/>
      <c r="AG19" s="192"/>
      <c r="AH19" s="195"/>
      <c r="AI19" s="196"/>
      <c r="AJ19" s="191"/>
      <c r="AK19" s="196"/>
      <c r="AL19" s="191"/>
      <c r="AM19" s="192"/>
      <c r="AN19" s="1"/>
      <c r="AO19" s="138"/>
      <c r="AP19" s="128"/>
      <c r="AQ19" s="128"/>
      <c r="AR19" s="128"/>
      <c r="AS19" s="128"/>
      <c r="AT19" s="129"/>
      <c r="AU19" s="1"/>
      <c r="AV19" s="1"/>
      <c r="AW19" s="1"/>
      <c r="AX19" s="1"/>
      <c r="AY19" s="1"/>
      <c r="AZ19" s="1"/>
      <c r="BA19" s="1"/>
      <c r="BB19" s="1"/>
      <c r="BC19" s="1"/>
      <c r="BD19" s="1"/>
      <c r="BE19" s="1"/>
      <c r="BF19" s="1"/>
      <c r="BG19" s="1"/>
      <c r="BH19" s="1"/>
      <c r="BI19" s="1"/>
    </row>
    <row r="20" spans="1:61" ht="15" customHeight="1" x14ac:dyDescent="0.25">
      <c r="A20" s="1"/>
      <c r="B20" s="227"/>
      <c r="C20" s="128"/>
      <c r="D20" s="129"/>
      <c r="E20" s="138"/>
      <c r="F20" s="128"/>
      <c r="G20" s="128"/>
      <c r="H20" s="128"/>
      <c r="I20" s="128"/>
      <c r="J20" s="213" t="e">
        <f>IF(AND('MATRIZ DE RIESGOS '!#REF!="Alta",'MATRIZ DE RIESGOS '!#REF!="Leve"),CONCATENATE("R",'MATRIZ DE RIESGOS '!#REF!),"")</f>
        <v>#REF!</v>
      </c>
      <c r="K20" s="194"/>
      <c r="L20" s="212" t="str">
        <f>IF(AND('MATRIZ DE RIESGOS '!$H$15="Alta",'MATRIZ DE RIESGOS '!$L$15="Leve"),CONCATENATE("R",'MATRIZ DE RIESGOS '!$A$15),"")</f>
        <v/>
      </c>
      <c r="M20" s="194"/>
      <c r="N20" s="212" t="str">
        <f>IF(AND('MATRIZ DE RIESGOS '!$H$21="Alta",'MATRIZ DE RIESGOS '!$L$21="Leve"),CONCATENATE("R",'MATRIZ DE RIESGOS '!$A$21),"")</f>
        <v/>
      </c>
      <c r="O20" s="190"/>
      <c r="P20" s="213" t="e">
        <f>IF(AND('MATRIZ DE RIESGOS '!#REF!="Alta",'MATRIZ DE RIESGOS '!#REF!="Menor"),CONCATENATE("R",'MATRIZ DE RIESGOS '!#REF!),"")</f>
        <v>#REF!</v>
      </c>
      <c r="Q20" s="194"/>
      <c r="R20" s="212" t="str">
        <f>IF(AND('MATRIZ DE RIESGOS '!$H$15="Alta",'MATRIZ DE RIESGOS '!$L$15="Menor"),CONCATENATE("R",'MATRIZ DE RIESGOS '!$A$15),"")</f>
        <v/>
      </c>
      <c r="S20" s="194"/>
      <c r="T20" s="212" t="str">
        <f>IF(AND('MATRIZ DE RIESGOS '!$H$21="Alta",'MATRIZ DE RIESGOS '!$L$21="Menor"),CONCATENATE("R",'MATRIZ DE RIESGOS '!$A$21),"")</f>
        <v/>
      </c>
      <c r="U20" s="190"/>
      <c r="V20" s="201" t="e">
        <f>IF(AND('MATRIZ DE RIESGOS '!#REF!="Alta",'MATRIZ DE RIESGOS '!#REF!="Moderado"),CONCATENATE("R",'MATRIZ DE RIESGOS '!#REF!),"")</f>
        <v>#REF!</v>
      </c>
      <c r="W20" s="194"/>
      <c r="X20" s="189" t="str">
        <f>IF(AND('MATRIZ DE RIESGOS '!$H$15="Alta",'MATRIZ DE RIESGOS '!$L$15="Moderado"),CONCATENATE("R",'MATRIZ DE RIESGOS '!$A$15),"")</f>
        <v/>
      </c>
      <c r="Y20" s="194"/>
      <c r="Z20" s="189" t="str">
        <f>IF(AND('MATRIZ DE RIESGOS '!$H$21="Alta",'MATRIZ DE RIESGOS '!$L$21="Moderado"),CONCATENATE("R",'MATRIZ DE RIESGOS '!$A$21),"")</f>
        <v/>
      </c>
      <c r="AA20" s="190"/>
      <c r="AB20" s="201" t="e">
        <f>IF(AND('MATRIZ DE RIESGOS '!#REF!="Alta",'MATRIZ DE RIESGOS '!#REF!="Mayor"),CONCATENATE("R",'MATRIZ DE RIESGOS '!#REF!),"")</f>
        <v>#REF!</v>
      </c>
      <c r="AC20" s="194"/>
      <c r="AD20" s="189" t="str">
        <f>IF(AND('MATRIZ DE RIESGOS '!$H$15="Alta",'MATRIZ DE RIESGOS '!$L$15="Mayor"),CONCATENATE("R",'MATRIZ DE RIESGOS '!$A$15),"")</f>
        <v/>
      </c>
      <c r="AE20" s="194"/>
      <c r="AF20" s="189" t="str">
        <f>IF(AND('MATRIZ DE RIESGOS '!$H$21="Alta",'MATRIZ DE RIESGOS '!$L$21="Mayor"),CONCATENATE("R",'MATRIZ DE RIESGOS '!$A$21),"")</f>
        <v/>
      </c>
      <c r="AG20" s="190"/>
      <c r="AH20" s="193" t="e">
        <f>IF(AND('MATRIZ DE RIESGOS '!#REF!="Alta",'MATRIZ DE RIESGOS '!#REF!="Catastrófico"),CONCATENATE("R",'MATRIZ DE RIESGOS '!#REF!),"")</f>
        <v>#REF!</v>
      </c>
      <c r="AI20" s="194"/>
      <c r="AJ20" s="197" t="str">
        <f>IF(AND('MATRIZ DE RIESGOS '!$H$15="Alta",'MATRIZ DE RIESGOS '!$L$15="Catastrófico"),CONCATENATE("R",'MATRIZ DE RIESGOS '!$A$15),"")</f>
        <v/>
      </c>
      <c r="AK20" s="194"/>
      <c r="AL20" s="197" t="str">
        <f>IF(AND('MATRIZ DE RIESGOS '!$H$21="Alta",'MATRIZ DE RIESGOS '!$L$21="Catastrófico"),CONCATENATE("R",'MATRIZ DE RIESGOS '!$A$21),"")</f>
        <v/>
      </c>
      <c r="AM20" s="190"/>
      <c r="AN20" s="1"/>
      <c r="AO20" s="138"/>
      <c r="AP20" s="128"/>
      <c r="AQ20" s="128"/>
      <c r="AR20" s="128"/>
      <c r="AS20" s="128"/>
      <c r="AT20" s="129"/>
      <c r="AU20" s="1"/>
      <c r="AV20" s="1"/>
      <c r="AW20" s="1"/>
      <c r="AX20" s="1"/>
      <c r="AY20" s="1"/>
      <c r="AZ20" s="1"/>
      <c r="BA20" s="1"/>
      <c r="BB20" s="1"/>
      <c r="BC20" s="1"/>
      <c r="BD20" s="1"/>
      <c r="BE20" s="1"/>
      <c r="BF20" s="1"/>
      <c r="BG20" s="1"/>
      <c r="BH20" s="1"/>
      <c r="BI20" s="1"/>
    </row>
    <row r="21" spans="1:61" ht="15.75" customHeight="1" x14ac:dyDescent="0.25">
      <c r="A21" s="1"/>
      <c r="B21" s="227"/>
      <c r="C21" s="128"/>
      <c r="D21" s="129"/>
      <c r="E21" s="203"/>
      <c r="F21" s="216"/>
      <c r="G21" s="216"/>
      <c r="H21" s="216"/>
      <c r="I21" s="216"/>
      <c r="J21" s="203"/>
      <c r="K21" s="204"/>
      <c r="L21" s="205"/>
      <c r="M21" s="204"/>
      <c r="N21" s="205"/>
      <c r="O21" s="206"/>
      <c r="P21" s="203"/>
      <c r="Q21" s="204"/>
      <c r="R21" s="205"/>
      <c r="S21" s="204"/>
      <c r="T21" s="205"/>
      <c r="U21" s="206"/>
      <c r="V21" s="203"/>
      <c r="W21" s="204"/>
      <c r="X21" s="205"/>
      <c r="Y21" s="204"/>
      <c r="Z21" s="205"/>
      <c r="AA21" s="206"/>
      <c r="AB21" s="203"/>
      <c r="AC21" s="204"/>
      <c r="AD21" s="205"/>
      <c r="AE21" s="204"/>
      <c r="AF21" s="205"/>
      <c r="AG21" s="206"/>
      <c r="AH21" s="203"/>
      <c r="AI21" s="204"/>
      <c r="AJ21" s="205"/>
      <c r="AK21" s="204"/>
      <c r="AL21" s="205"/>
      <c r="AM21" s="206"/>
      <c r="AN21" s="1"/>
      <c r="AO21" s="203"/>
      <c r="AP21" s="216"/>
      <c r="AQ21" s="216"/>
      <c r="AR21" s="216"/>
      <c r="AS21" s="216"/>
      <c r="AT21" s="206"/>
      <c r="AU21" s="1"/>
      <c r="AV21" s="1"/>
      <c r="AW21" s="1"/>
      <c r="AX21" s="1"/>
      <c r="AY21" s="1"/>
      <c r="AZ21" s="1"/>
      <c r="BA21" s="1"/>
      <c r="BB21" s="1"/>
      <c r="BC21" s="1"/>
      <c r="BD21" s="1"/>
      <c r="BE21" s="1"/>
      <c r="BF21" s="1"/>
      <c r="BG21" s="1"/>
      <c r="BH21" s="1"/>
      <c r="BI21" s="1"/>
    </row>
    <row r="22" spans="1:61" ht="15.75" customHeight="1" x14ac:dyDescent="0.25">
      <c r="A22" s="1"/>
      <c r="B22" s="227"/>
      <c r="C22" s="128"/>
      <c r="D22" s="129"/>
      <c r="E22" s="220" t="s">
        <v>118</v>
      </c>
      <c r="F22" s="215"/>
      <c r="G22" s="215"/>
      <c r="H22" s="215"/>
      <c r="I22" s="208"/>
      <c r="J22" s="209" t="str">
        <f ca="1">IF(AND('MATRIZ DE RIESGOS '!$H$10="Media",'MATRIZ DE RIESGOS '!$L$10="Leve"),CONCATENATE("R",'MATRIZ DE RIESGOS '!$A$10),"")</f>
        <v/>
      </c>
      <c r="K22" s="199"/>
      <c r="L22" s="207" t="e">
        <f>IF(AND('MATRIZ DE RIESGOS '!#REF!="Media",'MATRIZ DE RIESGOS '!#REF!="Leve"),CONCATENATE("R",'MATRIZ DE RIESGOS '!#REF!),"")</f>
        <v>#REF!</v>
      </c>
      <c r="M22" s="199"/>
      <c r="N22" s="207" t="e">
        <f>IF(AND('MATRIZ DE RIESGOS '!#REF!="Media",'MATRIZ DE RIESGOS '!#REF!="Leve"),CONCATENATE("R",'MATRIZ DE RIESGOS '!#REF!),"")</f>
        <v>#REF!</v>
      </c>
      <c r="O22" s="208"/>
      <c r="P22" s="209" t="str">
        <f ca="1">IF(AND('MATRIZ DE RIESGOS '!$H$10="Media",'MATRIZ DE RIESGOS '!$L$10="Menor"),CONCATENATE("R",'MATRIZ DE RIESGOS '!$A$10),"")</f>
        <v/>
      </c>
      <c r="Q22" s="199"/>
      <c r="R22" s="207" t="e">
        <f>IF(AND('MATRIZ DE RIESGOS '!#REF!="Media",'MATRIZ DE RIESGOS '!#REF!="Menor"),CONCATENATE("R",'MATRIZ DE RIESGOS '!#REF!),"")</f>
        <v>#REF!</v>
      </c>
      <c r="S22" s="199"/>
      <c r="T22" s="207" t="e">
        <f>IF(AND('MATRIZ DE RIESGOS '!#REF!="Media",'MATRIZ DE RIESGOS '!#REF!="Menor"),CONCATENATE("R",'MATRIZ DE RIESGOS '!#REF!),"")</f>
        <v>#REF!</v>
      </c>
      <c r="U22" s="208"/>
      <c r="V22" s="209" t="str">
        <f ca="1">IF(AND('MATRIZ DE RIESGOS '!$H$10="Media",'MATRIZ DE RIESGOS '!$L$10="Moderado"),CONCATENATE("R",'MATRIZ DE RIESGOS '!$A$10),"")</f>
        <v/>
      </c>
      <c r="W22" s="199"/>
      <c r="X22" s="207" t="e">
        <f>IF(AND('MATRIZ DE RIESGOS '!#REF!="Media",'MATRIZ DE RIESGOS '!#REF!="Moderado"),CONCATENATE("R",'MATRIZ DE RIESGOS '!#REF!),"")</f>
        <v>#REF!</v>
      </c>
      <c r="Y22" s="199"/>
      <c r="Z22" s="207" t="e">
        <f>IF(AND('MATRIZ DE RIESGOS '!#REF!="Media",'MATRIZ DE RIESGOS '!#REF!="Moderado"),CONCATENATE("R",'MATRIZ DE RIESGOS '!#REF!),"")</f>
        <v>#REF!</v>
      </c>
      <c r="AA22" s="208"/>
      <c r="AB22" s="198" t="str">
        <f ca="1">IF(AND('MATRIZ DE RIESGOS '!$H$10="Media",'MATRIZ DE RIESGOS '!$L$10="Mayor"),CONCATENATE("R",'MATRIZ DE RIESGOS '!$A$10),"")</f>
        <v/>
      </c>
      <c r="AC22" s="199"/>
      <c r="AD22" s="200" t="e">
        <f>IF(AND('MATRIZ DE RIESGOS '!#REF!="Media",'MATRIZ DE RIESGOS '!#REF!="Mayor"),CONCATENATE("R",'MATRIZ DE RIESGOS '!#REF!),"")</f>
        <v>#REF!</v>
      </c>
      <c r="AE22" s="199"/>
      <c r="AF22" s="200" t="e">
        <f>IF(AND('MATRIZ DE RIESGOS '!#REF!="Media",'MATRIZ DE RIESGOS '!#REF!="Mayor"),CONCATENATE("R",'MATRIZ DE RIESGOS '!#REF!),"")</f>
        <v>#REF!</v>
      </c>
      <c r="AG22" s="208"/>
      <c r="AH22" s="210" t="str">
        <f ca="1">IF(AND('MATRIZ DE RIESGOS '!$H$10="Media",'MATRIZ DE RIESGOS '!$L$10="Catastrófico"),CONCATENATE("R",'MATRIZ DE RIESGOS '!$A$10),"")</f>
        <v/>
      </c>
      <c r="AI22" s="199"/>
      <c r="AJ22" s="202" t="e">
        <f>IF(AND('MATRIZ DE RIESGOS '!#REF!="Media",'MATRIZ DE RIESGOS '!#REF!="Catastrófico"),CONCATENATE("R",'MATRIZ DE RIESGOS '!#REF!),"")</f>
        <v>#REF!</v>
      </c>
      <c r="AK22" s="199"/>
      <c r="AL22" s="202" t="e">
        <f>IF(AND('MATRIZ DE RIESGOS '!#REF!="Media",'MATRIZ DE RIESGOS '!#REF!="Catastrófico"),CONCATENATE("R",'MATRIZ DE RIESGOS '!#REF!),"")</f>
        <v>#REF!</v>
      </c>
      <c r="AM22" s="208"/>
      <c r="AN22" s="1"/>
      <c r="AO22" s="218" t="s">
        <v>119</v>
      </c>
      <c r="AP22" s="215"/>
      <c r="AQ22" s="215"/>
      <c r="AR22" s="215"/>
      <c r="AS22" s="215"/>
      <c r="AT22" s="208"/>
      <c r="AU22" s="1"/>
      <c r="AV22" s="1"/>
      <c r="AW22" s="1"/>
      <c r="AX22" s="1"/>
      <c r="AY22" s="1"/>
      <c r="AZ22" s="1"/>
      <c r="BA22" s="1"/>
      <c r="BB22" s="1"/>
      <c r="BC22" s="1"/>
      <c r="BD22" s="1"/>
      <c r="BE22" s="1"/>
      <c r="BF22" s="1"/>
      <c r="BG22" s="1"/>
      <c r="BH22" s="1"/>
      <c r="BI22" s="1"/>
    </row>
    <row r="23" spans="1:61" ht="15.75" customHeight="1" x14ac:dyDescent="0.25">
      <c r="A23" s="1"/>
      <c r="B23" s="227"/>
      <c r="C23" s="128"/>
      <c r="D23" s="129"/>
      <c r="E23" s="138"/>
      <c r="F23" s="128"/>
      <c r="G23" s="128"/>
      <c r="H23" s="128"/>
      <c r="I23" s="129"/>
      <c r="J23" s="195"/>
      <c r="K23" s="196"/>
      <c r="L23" s="191"/>
      <c r="M23" s="196"/>
      <c r="N23" s="191"/>
      <c r="O23" s="192"/>
      <c r="P23" s="195"/>
      <c r="Q23" s="196"/>
      <c r="R23" s="191"/>
      <c r="S23" s="196"/>
      <c r="T23" s="191"/>
      <c r="U23" s="192"/>
      <c r="V23" s="195"/>
      <c r="W23" s="196"/>
      <c r="X23" s="191"/>
      <c r="Y23" s="196"/>
      <c r="Z23" s="191"/>
      <c r="AA23" s="192"/>
      <c r="AB23" s="195"/>
      <c r="AC23" s="196"/>
      <c r="AD23" s="191"/>
      <c r="AE23" s="196"/>
      <c r="AF23" s="191"/>
      <c r="AG23" s="192"/>
      <c r="AH23" s="195"/>
      <c r="AI23" s="196"/>
      <c r="AJ23" s="191"/>
      <c r="AK23" s="196"/>
      <c r="AL23" s="191"/>
      <c r="AM23" s="192"/>
      <c r="AN23" s="1"/>
      <c r="AO23" s="138"/>
      <c r="AP23" s="128"/>
      <c r="AQ23" s="128"/>
      <c r="AR23" s="128"/>
      <c r="AS23" s="128"/>
      <c r="AT23" s="129"/>
      <c r="AU23" s="1"/>
      <c r="AV23" s="1"/>
      <c r="AW23" s="1"/>
      <c r="AX23" s="1"/>
      <c r="AY23" s="1"/>
      <c r="AZ23" s="1"/>
      <c r="BA23" s="1"/>
      <c r="BB23" s="1"/>
      <c r="BC23" s="1"/>
      <c r="BD23" s="1"/>
      <c r="BE23" s="1"/>
      <c r="BF23" s="1"/>
      <c r="BG23" s="1"/>
      <c r="BH23" s="1"/>
      <c r="BI23" s="1"/>
    </row>
    <row r="24" spans="1:61" ht="15.75" customHeight="1" x14ac:dyDescent="0.25">
      <c r="A24" s="1"/>
      <c r="B24" s="227"/>
      <c r="C24" s="128"/>
      <c r="D24" s="129"/>
      <c r="E24" s="138"/>
      <c r="F24" s="128"/>
      <c r="G24" s="128"/>
      <c r="H24" s="128"/>
      <c r="I24" s="129"/>
      <c r="J24" s="213" t="e">
        <f>IF(AND('MATRIZ DE RIESGOS '!#REF!="Media",'MATRIZ DE RIESGOS '!#REF!="Leve"),CONCATENATE("R",'MATRIZ DE RIESGOS '!#REF!),"")</f>
        <v>#REF!</v>
      </c>
      <c r="K24" s="194"/>
      <c r="L24" s="212" t="e">
        <f>IF(AND('MATRIZ DE RIESGOS '!#REF!="Media",'MATRIZ DE RIESGOS '!#REF!="Leve"),CONCATENATE("R",'MATRIZ DE RIESGOS '!#REF!),"")</f>
        <v>#REF!</v>
      </c>
      <c r="M24" s="194"/>
      <c r="N24" s="212" t="e">
        <f>IF(AND('MATRIZ DE RIESGOS '!#REF!="Media",'MATRIZ DE RIESGOS '!#REF!="Leve"),CONCATENATE("R",'MATRIZ DE RIESGOS '!#REF!),"")</f>
        <v>#REF!</v>
      </c>
      <c r="O24" s="190"/>
      <c r="P24" s="213" t="e">
        <f>IF(AND('MATRIZ DE RIESGOS '!#REF!="Media",'MATRIZ DE RIESGOS '!#REF!="Menor"),CONCATENATE("R",'MATRIZ DE RIESGOS '!#REF!),"")</f>
        <v>#REF!</v>
      </c>
      <c r="Q24" s="194"/>
      <c r="R24" s="212" t="e">
        <f>IF(AND('MATRIZ DE RIESGOS '!#REF!="Media",'MATRIZ DE RIESGOS '!#REF!="Menor"),CONCATENATE("R",'MATRIZ DE RIESGOS '!#REF!),"")</f>
        <v>#REF!</v>
      </c>
      <c r="S24" s="194"/>
      <c r="T24" s="212" t="e">
        <f>IF(AND('MATRIZ DE RIESGOS '!#REF!="Media",'MATRIZ DE RIESGOS '!#REF!="Menor"),CONCATENATE("R",'MATRIZ DE RIESGOS '!#REF!),"")</f>
        <v>#REF!</v>
      </c>
      <c r="U24" s="190"/>
      <c r="V24" s="213" t="e">
        <f>IF(AND('MATRIZ DE RIESGOS '!#REF!="Media",'MATRIZ DE RIESGOS '!#REF!="Moderado"),CONCATENATE("R",'MATRIZ DE RIESGOS '!#REF!),"")</f>
        <v>#REF!</v>
      </c>
      <c r="W24" s="194"/>
      <c r="X24" s="212" t="e">
        <f>IF(AND('MATRIZ DE RIESGOS '!#REF!="Media",'MATRIZ DE RIESGOS '!#REF!="Moderado"),CONCATENATE("R",'MATRIZ DE RIESGOS '!#REF!),"")</f>
        <v>#REF!</v>
      </c>
      <c r="Y24" s="194"/>
      <c r="Z24" s="212" t="e">
        <f>IF(AND('MATRIZ DE RIESGOS '!#REF!="Media",'MATRIZ DE RIESGOS '!#REF!="Moderado"),CONCATENATE("R",'MATRIZ DE RIESGOS '!#REF!),"")</f>
        <v>#REF!</v>
      </c>
      <c r="AA24" s="190"/>
      <c r="AB24" s="201" t="e">
        <f>IF(AND('MATRIZ DE RIESGOS '!#REF!="Media",'MATRIZ DE RIESGOS '!#REF!="Mayor"),CONCATENATE("R",'MATRIZ DE RIESGOS '!#REF!),"")</f>
        <v>#REF!</v>
      </c>
      <c r="AC24" s="194"/>
      <c r="AD24" s="189" t="e">
        <f>IF(AND('MATRIZ DE RIESGOS '!#REF!="Media",'MATRIZ DE RIESGOS '!#REF!="Mayor"),CONCATENATE("R",'MATRIZ DE RIESGOS '!#REF!),"")</f>
        <v>#REF!</v>
      </c>
      <c r="AE24" s="194"/>
      <c r="AF24" s="189" t="e">
        <f>IF(AND('MATRIZ DE RIESGOS '!#REF!="Media",'MATRIZ DE RIESGOS '!#REF!="Mayor"),CONCATENATE("R",'MATRIZ DE RIESGOS '!#REF!),"")</f>
        <v>#REF!</v>
      </c>
      <c r="AG24" s="190"/>
      <c r="AH24" s="193" t="e">
        <f>IF(AND('MATRIZ DE RIESGOS '!#REF!="Media",'MATRIZ DE RIESGOS '!#REF!="Catastrófico"),CONCATENATE("R",'MATRIZ DE RIESGOS '!#REF!),"")</f>
        <v>#REF!</v>
      </c>
      <c r="AI24" s="194"/>
      <c r="AJ24" s="197" t="e">
        <f>IF(AND('MATRIZ DE RIESGOS '!#REF!="Media",'MATRIZ DE RIESGOS '!#REF!="Catastrófico"),CONCATENATE("R",'MATRIZ DE RIESGOS '!#REF!),"")</f>
        <v>#REF!</v>
      </c>
      <c r="AK24" s="194"/>
      <c r="AL24" s="197" t="e">
        <f>IF(AND('MATRIZ DE RIESGOS '!#REF!="Media",'MATRIZ DE RIESGOS '!#REF!="Catastrófico"),CONCATENATE("R",'MATRIZ DE RIESGOS '!#REF!),"")</f>
        <v>#REF!</v>
      </c>
      <c r="AM24" s="190"/>
      <c r="AN24" s="1"/>
      <c r="AO24" s="138"/>
      <c r="AP24" s="128"/>
      <c r="AQ24" s="128"/>
      <c r="AR24" s="128"/>
      <c r="AS24" s="128"/>
      <c r="AT24" s="129"/>
      <c r="AU24" s="1"/>
      <c r="AV24" s="1"/>
      <c r="AW24" s="1"/>
      <c r="AX24" s="1"/>
      <c r="AY24" s="1"/>
      <c r="AZ24" s="1"/>
      <c r="BA24" s="1"/>
      <c r="BB24" s="1"/>
      <c r="BC24" s="1"/>
      <c r="BD24" s="1"/>
      <c r="BE24" s="1"/>
      <c r="BF24" s="1"/>
      <c r="BG24" s="1"/>
      <c r="BH24" s="1"/>
      <c r="BI24" s="1"/>
    </row>
    <row r="25" spans="1:61" ht="15.75" customHeight="1" x14ac:dyDescent="0.25">
      <c r="A25" s="1"/>
      <c r="B25" s="227"/>
      <c r="C25" s="128"/>
      <c r="D25" s="129"/>
      <c r="E25" s="138"/>
      <c r="F25" s="128"/>
      <c r="G25" s="128"/>
      <c r="H25" s="128"/>
      <c r="I25" s="129"/>
      <c r="J25" s="195"/>
      <c r="K25" s="196"/>
      <c r="L25" s="191"/>
      <c r="M25" s="196"/>
      <c r="N25" s="191"/>
      <c r="O25" s="192"/>
      <c r="P25" s="195"/>
      <c r="Q25" s="196"/>
      <c r="R25" s="191"/>
      <c r="S25" s="196"/>
      <c r="T25" s="191"/>
      <c r="U25" s="192"/>
      <c r="V25" s="195"/>
      <c r="W25" s="196"/>
      <c r="X25" s="191"/>
      <c r="Y25" s="196"/>
      <c r="Z25" s="191"/>
      <c r="AA25" s="192"/>
      <c r="AB25" s="195"/>
      <c r="AC25" s="196"/>
      <c r="AD25" s="191"/>
      <c r="AE25" s="196"/>
      <c r="AF25" s="191"/>
      <c r="AG25" s="192"/>
      <c r="AH25" s="195"/>
      <c r="AI25" s="196"/>
      <c r="AJ25" s="191"/>
      <c r="AK25" s="196"/>
      <c r="AL25" s="191"/>
      <c r="AM25" s="192"/>
      <c r="AN25" s="1"/>
      <c r="AO25" s="138"/>
      <c r="AP25" s="128"/>
      <c r="AQ25" s="128"/>
      <c r="AR25" s="128"/>
      <c r="AS25" s="128"/>
      <c r="AT25" s="129"/>
      <c r="AU25" s="1"/>
      <c r="AV25" s="1"/>
      <c r="AW25" s="1"/>
      <c r="AX25" s="1"/>
      <c r="AY25" s="1"/>
      <c r="AZ25" s="1"/>
      <c r="BA25" s="1"/>
      <c r="BB25" s="1"/>
      <c r="BC25" s="1"/>
      <c r="BD25" s="1"/>
      <c r="BE25" s="1"/>
      <c r="BF25" s="1"/>
      <c r="BG25" s="1"/>
      <c r="BH25" s="1"/>
      <c r="BI25" s="1"/>
    </row>
    <row r="26" spans="1:61" ht="15.75" customHeight="1" x14ac:dyDescent="0.25">
      <c r="A26" s="1"/>
      <c r="B26" s="227"/>
      <c r="C26" s="128"/>
      <c r="D26" s="129"/>
      <c r="E26" s="138"/>
      <c r="F26" s="128"/>
      <c r="G26" s="128"/>
      <c r="H26" s="128"/>
      <c r="I26" s="129"/>
      <c r="J26" s="213" t="e">
        <f>IF(AND('MATRIZ DE RIESGOS '!#REF!="Media",'MATRIZ DE RIESGOS '!#REF!="Leve"),CONCATENATE("R",'MATRIZ DE RIESGOS '!#REF!),"")</f>
        <v>#REF!</v>
      </c>
      <c r="K26" s="194"/>
      <c r="L26" s="212" t="e">
        <f>IF(AND('MATRIZ DE RIESGOS '!#REF!="Media",'MATRIZ DE RIESGOS '!#REF!="Leve"),CONCATENATE("R",'MATRIZ DE RIESGOS '!#REF!),"")</f>
        <v>#REF!</v>
      </c>
      <c r="M26" s="194"/>
      <c r="N26" s="212" t="e">
        <f>IF(AND('MATRIZ DE RIESGOS '!#REF!="Media",'MATRIZ DE RIESGOS '!#REF!="Leve"),CONCATENATE("R",'MATRIZ DE RIESGOS '!#REF!),"")</f>
        <v>#REF!</v>
      </c>
      <c r="O26" s="190"/>
      <c r="P26" s="213" t="e">
        <f>IF(AND('MATRIZ DE RIESGOS '!#REF!="Media",'MATRIZ DE RIESGOS '!#REF!="Menor"),CONCATENATE("R",'MATRIZ DE RIESGOS '!#REF!),"")</f>
        <v>#REF!</v>
      </c>
      <c r="Q26" s="194"/>
      <c r="R26" s="212" t="e">
        <f>IF(AND('MATRIZ DE RIESGOS '!#REF!="Media",'MATRIZ DE RIESGOS '!#REF!="Menor"),CONCATENATE("R",'MATRIZ DE RIESGOS '!#REF!),"")</f>
        <v>#REF!</v>
      </c>
      <c r="S26" s="194"/>
      <c r="T26" s="212" t="e">
        <f>IF(AND('MATRIZ DE RIESGOS '!#REF!="Media",'MATRIZ DE RIESGOS '!#REF!="Menor"),CONCATENATE("R",'MATRIZ DE RIESGOS '!#REF!),"")</f>
        <v>#REF!</v>
      </c>
      <c r="U26" s="190"/>
      <c r="V26" s="213" t="e">
        <f>IF(AND('MATRIZ DE RIESGOS '!#REF!="Media",'MATRIZ DE RIESGOS '!#REF!="Moderado"),CONCATENATE("R",'MATRIZ DE RIESGOS '!#REF!),"")</f>
        <v>#REF!</v>
      </c>
      <c r="W26" s="194"/>
      <c r="X26" s="212" t="e">
        <f>IF(AND('MATRIZ DE RIESGOS '!#REF!="Media",'MATRIZ DE RIESGOS '!#REF!="Moderado"),CONCATENATE("R",'MATRIZ DE RIESGOS '!#REF!),"")</f>
        <v>#REF!</v>
      </c>
      <c r="Y26" s="194"/>
      <c r="Z26" s="212" t="e">
        <f>IF(AND('MATRIZ DE RIESGOS '!#REF!="Media",'MATRIZ DE RIESGOS '!#REF!="Moderado"),CONCATENATE("R",'MATRIZ DE RIESGOS '!#REF!),"")</f>
        <v>#REF!</v>
      </c>
      <c r="AA26" s="190"/>
      <c r="AB26" s="201" t="e">
        <f>IF(AND('MATRIZ DE RIESGOS '!#REF!="Media",'MATRIZ DE RIESGOS '!#REF!="Mayor"),CONCATENATE("R",'MATRIZ DE RIESGOS '!#REF!),"")</f>
        <v>#REF!</v>
      </c>
      <c r="AC26" s="194"/>
      <c r="AD26" s="189" t="e">
        <f>IF(AND('MATRIZ DE RIESGOS '!#REF!="Media",'MATRIZ DE RIESGOS '!#REF!="Mayor"),CONCATENATE("R",'MATRIZ DE RIESGOS '!#REF!),"")</f>
        <v>#REF!</v>
      </c>
      <c r="AE26" s="194"/>
      <c r="AF26" s="189" t="e">
        <f>IF(AND('MATRIZ DE RIESGOS '!#REF!="Media",'MATRIZ DE RIESGOS '!#REF!="Mayor"),CONCATENATE("R",'MATRIZ DE RIESGOS '!#REF!),"")</f>
        <v>#REF!</v>
      </c>
      <c r="AG26" s="190"/>
      <c r="AH26" s="193" t="e">
        <f>IF(AND('MATRIZ DE RIESGOS '!#REF!="Media",'MATRIZ DE RIESGOS '!#REF!="Catastrófico"),CONCATENATE("R",'MATRIZ DE RIESGOS '!#REF!),"")</f>
        <v>#REF!</v>
      </c>
      <c r="AI26" s="194"/>
      <c r="AJ26" s="197" t="e">
        <f>IF(AND('MATRIZ DE RIESGOS '!#REF!="Media",'MATRIZ DE RIESGOS '!#REF!="Catastrófico"),CONCATENATE("R",'MATRIZ DE RIESGOS '!#REF!),"")</f>
        <v>#REF!</v>
      </c>
      <c r="AK26" s="194"/>
      <c r="AL26" s="197" t="e">
        <f>IF(AND('MATRIZ DE RIESGOS '!#REF!="Media",'MATRIZ DE RIESGOS '!#REF!="Catastrófico"),CONCATENATE("R",'MATRIZ DE RIESGOS '!#REF!),"")</f>
        <v>#REF!</v>
      </c>
      <c r="AM26" s="190"/>
      <c r="AN26" s="1"/>
      <c r="AO26" s="138"/>
      <c r="AP26" s="128"/>
      <c r="AQ26" s="128"/>
      <c r="AR26" s="128"/>
      <c r="AS26" s="128"/>
      <c r="AT26" s="129"/>
      <c r="AU26" s="1"/>
      <c r="AV26" s="1"/>
      <c r="AW26" s="1"/>
      <c r="AX26" s="1"/>
      <c r="AY26" s="1"/>
      <c r="AZ26" s="1"/>
      <c r="BA26" s="1"/>
      <c r="BB26" s="1"/>
      <c r="BC26" s="1"/>
      <c r="BD26" s="1"/>
      <c r="BE26" s="1"/>
      <c r="BF26" s="1"/>
      <c r="BG26" s="1"/>
      <c r="BH26" s="1"/>
      <c r="BI26" s="1"/>
    </row>
    <row r="27" spans="1:61" ht="15.75" customHeight="1" x14ac:dyDescent="0.25">
      <c r="A27" s="1"/>
      <c r="B27" s="227"/>
      <c r="C27" s="128"/>
      <c r="D27" s="129"/>
      <c r="E27" s="138"/>
      <c r="F27" s="128"/>
      <c r="G27" s="128"/>
      <c r="H27" s="128"/>
      <c r="I27" s="129"/>
      <c r="J27" s="195"/>
      <c r="K27" s="196"/>
      <c r="L27" s="191"/>
      <c r="M27" s="196"/>
      <c r="N27" s="191"/>
      <c r="O27" s="192"/>
      <c r="P27" s="195"/>
      <c r="Q27" s="196"/>
      <c r="R27" s="191"/>
      <c r="S27" s="196"/>
      <c r="T27" s="191"/>
      <c r="U27" s="192"/>
      <c r="V27" s="195"/>
      <c r="W27" s="196"/>
      <c r="X27" s="191"/>
      <c r="Y27" s="196"/>
      <c r="Z27" s="191"/>
      <c r="AA27" s="192"/>
      <c r="AB27" s="195"/>
      <c r="AC27" s="196"/>
      <c r="AD27" s="191"/>
      <c r="AE27" s="196"/>
      <c r="AF27" s="191"/>
      <c r="AG27" s="192"/>
      <c r="AH27" s="195"/>
      <c r="AI27" s="196"/>
      <c r="AJ27" s="191"/>
      <c r="AK27" s="196"/>
      <c r="AL27" s="191"/>
      <c r="AM27" s="192"/>
      <c r="AN27" s="1"/>
      <c r="AO27" s="138"/>
      <c r="AP27" s="128"/>
      <c r="AQ27" s="128"/>
      <c r="AR27" s="128"/>
      <c r="AS27" s="128"/>
      <c r="AT27" s="129"/>
      <c r="AU27" s="1"/>
      <c r="AV27" s="1"/>
      <c r="AW27" s="1"/>
      <c r="AX27" s="1"/>
      <c r="AY27" s="1"/>
      <c r="AZ27" s="1"/>
      <c r="BA27" s="1"/>
      <c r="BB27" s="1"/>
      <c r="BC27" s="1"/>
      <c r="BD27" s="1"/>
      <c r="BE27" s="1"/>
      <c r="BF27" s="1"/>
      <c r="BG27" s="1"/>
      <c r="BH27" s="1"/>
      <c r="BI27" s="1"/>
    </row>
    <row r="28" spans="1:61" ht="15.75" customHeight="1" x14ac:dyDescent="0.25">
      <c r="A28" s="1"/>
      <c r="B28" s="227"/>
      <c r="C28" s="128"/>
      <c r="D28" s="129"/>
      <c r="E28" s="138"/>
      <c r="F28" s="128"/>
      <c r="G28" s="128"/>
      <c r="H28" s="128"/>
      <c r="I28" s="129"/>
      <c r="J28" s="213" t="e">
        <f>IF(AND('MATRIZ DE RIESGOS '!#REF!="Media",'MATRIZ DE RIESGOS '!#REF!="Leve"),CONCATENATE("R",'MATRIZ DE RIESGOS '!#REF!),"")</f>
        <v>#REF!</v>
      </c>
      <c r="K28" s="194"/>
      <c r="L28" s="212" t="str">
        <f>IF(AND('MATRIZ DE RIESGOS '!$H$15="Media",'MATRIZ DE RIESGOS '!$L$15="Leve"),CONCATENATE("R",'MATRIZ DE RIESGOS '!$A$15),"")</f>
        <v/>
      </c>
      <c r="M28" s="194"/>
      <c r="N28" s="212" t="str">
        <f>IF(AND('MATRIZ DE RIESGOS '!$H$21="Media",'MATRIZ DE RIESGOS '!$L$21="Leve"),CONCATENATE("R",'MATRIZ DE RIESGOS '!$A$21),"")</f>
        <v/>
      </c>
      <c r="O28" s="190"/>
      <c r="P28" s="213" t="e">
        <f>IF(AND('MATRIZ DE RIESGOS '!#REF!="Media",'MATRIZ DE RIESGOS '!#REF!="Menor"),CONCATENATE("R",'MATRIZ DE RIESGOS '!#REF!),"")</f>
        <v>#REF!</v>
      </c>
      <c r="Q28" s="194"/>
      <c r="R28" s="212" t="str">
        <f>IF(AND('MATRIZ DE RIESGOS '!$H$15="Media",'MATRIZ DE RIESGOS '!$L$15="Menor"),CONCATENATE("R",'MATRIZ DE RIESGOS '!$A$15),"")</f>
        <v/>
      </c>
      <c r="S28" s="194"/>
      <c r="T28" s="212" t="str">
        <f>IF(AND('MATRIZ DE RIESGOS '!$H$21="Media",'MATRIZ DE RIESGOS '!$L$21="Menor"),CONCATENATE("R",'MATRIZ DE RIESGOS '!$A$21),"")</f>
        <v/>
      </c>
      <c r="U28" s="190"/>
      <c r="V28" s="213" t="e">
        <f>IF(AND('MATRIZ DE RIESGOS '!#REF!="Media",'MATRIZ DE RIESGOS '!#REF!="Moderado"),CONCATENATE("R",'MATRIZ DE RIESGOS '!#REF!),"")</f>
        <v>#REF!</v>
      </c>
      <c r="W28" s="194"/>
      <c r="X28" s="212" t="str">
        <f>IF(AND('MATRIZ DE RIESGOS '!$H$15="Media",'MATRIZ DE RIESGOS '!$L$15="Moderado"),CONCATENATE("R",'MATRIZ DE RIESGOS '!$A$15),"")</f>
        <v/>
      </c>
      <c r="Y28" s="194"/>
      <c r="Z28" s="212" t="str">
        <f>IF(AND('MATRIZ DE RIESGOS '!$H$21="Media",'MATRIZ DE RIESGOS '!$L$21="Moderado"),CONCATENATE("R",'MATRIZ DE RIESGOS '!$A$21),"")</f>
        <v/>
      </c>
      <c r="AA28" s="190"/>
      <c r="AB28" s="201" t="e">
        <f>IF(AND('MATRIZ DE RIESGOS '!#REF!="Media",'MATRIZ DE RIESGOS '!#REF!="Mayor"),CONCATENATE("R",'MATRIZ DE RIESGOS '!#REF!),"")</f>
        <v>#REF!</v>
      </c>
      <c r="AC28" s="194"/>
      <c r="AD28" s="189" t="str">
        <f>IF(AND('MATRIZ DE RIESGOS '!$H$15="Media",'MATRIZ DE RIESGOS '!$L$15="Mayor"),CONCATENATE("R",'MATRIZ DE RIESGOS '!$A$15),"")</f>
        <v/>
      </c>
      <c r="AE28" s="194"/>
      <c r="AF28" s="189" t="str">
        <f>IF(AND('MATRIZ DE RIESGOS '!$H$21="Media",'MATRIZ DE RIESGOS '!$L$21="Mayor"),CONCATENATE("R",'MATRIZ DE RIESGOS '!$A$21),"")</f>
        <v/>
      </c>
      <c r="AG28" s="190"/>
      <c r="AH28" s="193" t="e">
        <f>IF(AND('MATRIZ DE RIESGOS '!#REF!="Media",'MATRIZ DE RIESGOS '!#REF!="Catastrófico"),CONCATENATE("R",'MATRIZ DE RIESGOS '!#REF!),"")</f>
        <v>#REF!</v>
      </c>
      <c r="AI28" s="194"/>
      <c r="AJ28" s="197" t="str">
        <f>IF(AND('MATRIZ DE RIESGOS '!$H$15="Media",'MATRIZ DE RIESGOS '!$L$15="Catastrófico"),CONCATENATE("R",'MATRIZ DE RIESGOS '!$A$15),"")</f>
        <v/>
      </c>
      <c r="AK28" s="194"/>
      <c r="AL28" s="197" t="str">
        <f>IF(AND('MATRIZ DE RIESGOS '!$H$21="Media",'MATRIZ DE RIESGOS '!$L$21="Catastrófico"),CONCATENATE("R",'MATRIZ DE RIESGOS '!$A$21),"")</f>
        <v/>
      </c>
      <c r="AM28" s="190"/>
      <c r="AN28" s="1"/>
      <c r="AO28" s="138"/>
      <c r="AP28" s="128"/>
      <c r="AQ28" s="128"/>
      <c r="AR28" s="128"/>
      <c r="AS28" s="128"/>
      <c r="AT28" s="129"/>
      <c r="AU28" s="1"/>
      <c r="AV28" s="1"/>
      <c r="AW28" s="1"/>
      <c r="AX28" s="1"/>
      <c r="AY28" s="1"/>
      <c r="AZ28" s="1"/>
      <c r="BA28" s="1"/>
      <c r="BB28" s="1"/>
      <c r="BC28" s="1"/>
      <c r="BD28" s="1"/>
      <c r="BE28" s="1"/>
      <c r="BF28" s="1"/>
      <c r="BG28" s="1"/>
      <c r="BH28" s="1"/>
      <c r="BI28" s="1"/>
    </row>
    <row r="29" spans="1:61" ht="15.75" customHeight="1" x14ac:dyDescent="0.25">
      <c r="A29" s="1"/>
      <c r="B29" s="227"/>
      <c r="C29" s="128"/>
      <c r="D29" s="129"/>
      <c r="E29" s="203"/>
      <c r="F29" s="216"/>
      <c r="G29" s="216"/>
      <c r="H29" s="216"/>
      <c r="I29" s="206"/>
      <c r="J29" s="195"/>
      <c r="K29" s="196"/>
      <c r="L29" s="191"/>
      <c r="M29" s="196"/>
      <c r="N29" s="191"/>
      <c r="O29" s="192"/>
      <c r="P29" s="203"/>
      <c r="Q29" s="204"/>
      <c r="R29" s="205"/>
      <c r="S29" s="204"/>
      <c r="T29" s="205"/>
      <c r="U29" s="206"/>
      <c r="V29" s="203"/>
      <c r="W29" s="204"/>
      <c r="X29" s="205"/>
      <c r="Y29" s="204"/>
      <c r="Z29" s="205"/>
      <c r="AA29" s="206"/>
      <c r="AB29" s="203"/>
      <c r="AC29" s="204"/>
      <c r="AD29" s="205"/>
      <c r="AE29" s="204"/>
      <c r="AF29" s="205"/>
      <c r="AG29" s="206"/>
      <c r="AH29" s="203"/>
      <c r="AI29" s="204"/>
      <c r="AJ29" s="205"/>
      <c r="AK29" s="204"/>
      <c r="AL29" s="205"/>
      <c r="AM29" s="206"/>
      <c r="AN29" s="1"/>
      <c r="AO29" s="203"/>
      <c r="AP29" s="216"/>
      <c r="AQ29" s="216"/>
      <c r="AR29" s="216"/>
      <c r="AS29" s="216"/>
      <c r="AT29" s="206"/>
      <c r="AU29" s="1"/>
      <c r="AV29" s="1"/>
      <c r="AW29" s="1"/>
      <c r="AX29" s="1"/>
      <c r="AY29" s="1"/>
      <c r="AZ29" s="1"/>
      <c r="BA29" s="1"/>
      <c r="BB29" s="1"/>
      <c r="BC29" s="1"/>
      <c r="BD29" s="1"/>
      <c r="BE29" s="1"/>
      <c r="BF29" s="1"/>
      <c r="BG29" s="1"/>
      <c r="BH29" s="1"/>
      <c r="BI29" s="1"/>
    </row>
    <row r="30" spans="1:61" ht="15.75" customHeight="1" x14ac:dyDescent="0.25">
      <c r="A30" s="1"/>
      <c r="B30" s="227"/>
      <c r="C30" s="128"/>
      <c r="D30" s="129"/>
      <c r="E30" s="220" t="s">
        <v>120</v>
      </c>
      <c r="F30" s="215"/>
      <c r="G30" s="215"/>
      <c r="H30" s="215"/>
      <c r="I30" s="215"/>
      <c r="J30" s="221" t="str">
        <f ca="1">IF(AND('MATRIZ DE RIESGOS '!$H$10="Baja",'MATRIZ DE RIESGOS '!$L$10="Leve"),CONCATENATE("R",'MATRIZ DE RIESGOS '!$A$10),"")</f>
        <v/>
      </c>
      <c r="K30" s="199"/>
      <c r="L30" s="223" t="e">
        <f>IF(AND('MATRIZ DE RIESGOS '!#REF!="Baja",'MATRIZ DE RIESGOS '!#REF!="Leve"),CONCATENATE("R",'MATRIZ DE RIESGOS '!#REF!),"")</f>
        <v>#REF!</v>
      </c>
      <c r="M30" s="199"/>
      <c r="N30" s="223" t="e">
        <f>IF(AND('MATRIZ DE RIESGOS '!#REF!="Baja",'MATRIZ DE RIESGOS '!#REF!="Leve"),CONCATENATE("R",'MATRIZ DE RIESGOS '!#REF!),"")</f>
        <v>#REF!</v>
      </c>
      <c r="O30" s="208"/>
      <c r="P30" s="207" t="str">
        <f ca="1">IF(AND('MATRIZ DE RIESGOS '!$H$10="Baja",'MATRIZ DE RIESGOS '!$L$10="Menor"),CONCATENATE("R",'MATRIZ DE RIESGOS '!$A$10),"")</f>
        <v/>
      </c>
      <c r="Q30" s="199"/>
      <c r="R30" s="207" t="e">
        <f>IF(AND('MATRIZ DE RIESGOS '!#REF!="Baja",'MATRIZ DE RIESGOS '!#REF!="Menor"),CONCATENATE("R",'MATRIZ DE RIESGOS '!#REF!),"")</f>
        <v>#REF!</v>
      </c>
      <c r="S30" s="199"/>
      <c r="T30" s="207" t="e">
        <f>IF(AND('MATRIZ DE RIESGOS '!#REF!="Baja",'MATRIZ DE RIESGOS '!#REF!="Menor"),CONCATENATE("R",'MATRIZ DE RIESGOS '!#REF!),"")</f>
        <v>#REF!</v>
      </c>
      <c r="U30" s="208"/>
      <c r="V30" s="209" t="str">
        <f ca="1">IF(AND('MATRIZ DE RIESGOS '!$H$10="Baja",'MATRIZ DE RIESGOS '!$L$10="Moderado"),CONCATENATE("R",'MATRIZ DE RIESGOS '!$A$10),"")</f>
        <v/>
      </c>
      <c r="W30" s="199"/>
      <c r="X30" s="207" t="e">
        <f>IF(AND('MATRIZ DE RIESGOS '!#REF!="Baja",'MATRIZ DE RIESGOS '!#REF!="Moderado"),CONCATENATE("R",'MATRIZ DE RIESGOS '!#REF!),"")</f>
        <v>#REF!</v>
      </c>
      <c r="Y30" s="199"/>
      <c r="Z30" s="207" t="e">
        <f>IF(AND('MATRIZ DE RIESGOS '!#REF!="Baja",'MATRIZ DE RIESGOS '!#REF!="Moderado"),CONCATENATE("R",'MATRIZ DE RIESGOS '!#REF!),"")</f>
        <v>#REF!</v>
      </c>
      <c r="AA30" s="208"/>
      <c r="AB30" s="198" t="str">
        <f ca="1">IF(AND('MATRIZ DE RIESGOS '!$H$10="Baja",'MATRIZ DE RIESGOS '!$L$10="Mayor"),CONCATENATE("R",'MATRIZ DE RIESGOS '!$A$10),"")</f>
        <v/>
      </c>
      <c r="AC30" s="199"/>
      <c r="AD30" s="200" t="e">
        <f>IF(AND('MATRIZ DE RIESGOS '!#REF!="Baja",'MATRIZ DE RIESGOS '!#REF!="Mayor"),CONCATENATE("R",'MATRIZ DE RIESGOS '!#REF!),"")</f>
        <v>#REF!</v>
      </c>
      <c r="AE30" s="199"/>
      <c r="AF30" s="200" t="e">
        <f>IF(AND('MATRIZ DE RIESGOS '!#REF!="Baja",'MATRIZ DE RIESGOS '!#REF!="Mayor"),CONCATENATE("R",'MATRIZ DE RIESGOS '!#REF!),"")</f>
        <v>#REF!</v>
      </c>
      <c r="AG30" s="208"/>
      <c r="AH30" s="210" t="str">
        <f ca="1">IF(AND('MATRIZ DE RIESGOS '!$H$10="Baja",'MATRIZ DE RIESGOS '!$L$10="Catastrófico"),CONCATENATE("R",'MATRIZ DE RIESGOS '!$A$10),"")</f>
        <v/>
      </c>
      <c r="AI30" s="199"/>
      <c r="AJ30" s="202" t="e">
        <f>IF(AND('MATRIZ DE RIESGOS '!#REF!="Baja",'MATRIZ DE RIESGOS '!#REF!="Catastrófico"),CONCATENATE("R",'MATRIZ DE RIESGOS '!#REF!),"")</f>
        <v>#REF!</v>
      </c>
      <c r="AK30" s="199"/>
      <c r="AL30" s="202" t="e">
        <f>IF(AND('MATRIZ DE RIESGOS '!#REF!="Baja",'MATRIZ DE RIESGOS '!#REF!="Catastrófico"),CONCATENATE("R",'MATRIZ DE RIESGOS '!#REF!),"")</f>
        <v>#REF!</v>
      </c>
      <c r="AM30" s="208"/>
      <c r="AN30" s="1"/>
      <c r="AO30" s="214" t="s">
        <v>121</v>
      </c>
      <c r="AP30" s="215"/>
      <c r="AQ30" s="215"/>
      <c r="AR30" s="215"/>
      <c r="AS30" s="215"/>
      <c r="AT30" s="208"/>
      <c r="AU30" s="1"/>
      <c r="AV30" s="1"/>
      <c r="AW30" s="1"/>
      <c r="AX30" s="1"/>
      <c r="AY30" s="1"/>
      <c r="AZ30" s="1"/>
      <c r="BA30" s="1"/>
      <c r="BB30" s="1"/>
      <c r="BC30" s="1"/>
      <c r="BD30" s="1"/>
      <c r="BE30" s="1"/>
      <c r="BF30" s="1"/>
      <c r="BG30" s="1"/>
      <c r="BH30" s="1"/>
      <c r="BI30" s="1"/>
    </row>
    <row r="31" spans="1:61" ht="15.75" customHeight="1" x14ac:dyDescent="0.25">
      <c r="A31" s="1"/>
      <c r="B31" s="227"/>
      <c r="C31" s="128"/>
      <c r="D31" s="129"/>
      <c r="E31" s="138"/>
      <c r="F31" s="128"/>
      <c r="G31" s="128"/>
      <c r="H31" s="128"/>
      <c r="I31" s="128"/>
      <c r="J31" s="195"/>
      <c r="K31" s="196"/>
      <c r="L31" s="191"/>
      <c r="M31" s="196"/>
      <c r="N31" s="191"/>
      <c r="O31" s="192"/>
      <c r="P31" s="191"/>
      <c r="Q31" s="196"/>
      <c r="R31" s="191"/>
      <c r="S31" s="196"/>
      <c r="T31" s="191"/>
      <c r="U31" s="192"/>
      <c r="V31" s="195"/>
      <c r="W31" s="196"/>
      <c r="X31" s="191"/>
      <c r="Y31" s="196"/>
      <c r="Z31" s="191"/>
      <c r="AA31" s="192"/>
      <c r="AB31" s="195"/>
      <c r="AC31" s="196"/>
      <c r="AD31" s="191"/>
      <c r="AE31" s="196"/>
      <c r="AF31" s="191"/>
      <c r="AG31" s="192"/>
      <c r="AH31" s="195"/>
      <c r="AI31" s="196"/>
      <c r="AJ31" s="191"/>
      <c r="AK31" s="196"/>
      <c r="AL31" s="191"/>
      <c r="AM31" s="192"/>
      <c r="AN31" s="1"/>
      <c r="AO31" s="138"/>
      <c r="AP31" s="128"/>
      <c r="AQ31" s="128"/>
      <c r="AR31" s="128"/>
      <c r="AS31" s="128"/>
      <c r="AT31" s="129"/>
      <c r="AU31" s="1"/>
      <c r="AV31" s="1"/>
      <c r="AW31" s="1"/>
      <c r="AX31" s="1"/>
      <c r="AY31" s="1"/>
      <c r="AZ31" s="1"/>
      <c r="BA31" s="1"/>
      <c r="BB31" s="1"/>
      <c r="BC31" s="1"/>
      <c r="BD31" s="1"/>
      <c r="BE31" s="1"/>
      <c r="BF31" s="1"/>
      <c r="BG31" s="1"/>
      <c r="BH31" s="1"/>
      <c r="BI31" s="1"/>
    </row>
    <row r="32" spans="1:61" ht="15.75" customHeight="1" x14ac:dyDescent="0.25">
      <c r="A32" s="1"/>
      <c r="B32" s="227"/>
      <c r="C32" s="128"/>
      <c r="D32" s="129"/>
      <c r="E32" s="138"/>
      <c r="F32" s="128"/>
      <c r="G32" s="128"/>
      <c r="H32" s="128"/>
      <c r="I32" s="128"/>
      <c r="J32" s="222" t="e">
        <f>IF(AND('MATRIZ DE RIESGOS '!#REF!="Baja",'MATRIZ DE RIESGOS '!#REF!="Leve"),CONCATENATE("R",'MATRIZ DE RIESGOS '!#REF!),"")</f>
        <v>#REF!</v>
      </c>
      <c r="K32" s="194"/>
      <c r="L32" s="211" t="e">
        <f>IF(AND('MATRIZ DE RIESGOS '!#REF!="Baja",'MATRIZ DE RIESGOS '!#REF!="Leve"),CONCATENATE("R",'MATRIZ DE RIESGOS '!#REF!),"")</f>
        <v>#REF!</v>
      </c>
      <c r="M32" s="194"/>
      <c r="N32" s="211" t="e">
        <f>IF(AND('MATRIZ DE RIESGOS '!#REF!="Baja",'MATRIZ DE RIESGOS '!#REF!="Leve"),CONCATENATE("R",'MATRIZ DE RIESGOS '!#REF!),"")</f>
        <v>#REF!</v>
      </c>
      <c r="O32" s="190"/>
      <c r="P32" s="212" t="e">
        <f>IF(AND('MATRIZ DE RIESGOS '!#REF!="Baja",'MATRIZ DE RIESGOS '!#REF!="Menor"),CONCATENATE("R",'MATRIZ DE RIESGOS '!#REF!),"")</f>
        <v>#REF!</v>
      </c>
      <c r="Q32" s="194"/>
      <c r="R32" s="212" t="e">
        <f>IF(AND('MATRIZ DE RIESGOS '!#REF!="Baja",'MATRIZ DE RIESGOS '!#REF!="Menor"),CONCATENATE("R",'MATRIZ DE RIESGOS '!#REF!),"")</f>
        <v>#REF!</v>
      </c>
      <c r="S32" s="194"/>
      <c r="T32" s="212" t="e">
        <f>IF(AND('MATRIZ DE RIESGOS '!#REF!="Baja",'MATRIZ DE RIESGOS '!#REF!="Menor"),CONCATENATE("R",'MATRIZ DE RIESGOS '!#REF!),"")</f>
        <v>#REF!</v>
      </c>
      <c r="U32" s="190"/>
      <c r="V32" s="213" t="e">
        <f>IF(AND('MATRIZ DE RIESGOS '!#REF!="Baja",'MATRIZ DE RIESGOS '!#REF!="Moderado"),CONCATENATE("R",'MATRIZ DE RIESGOS '!#REF!),"")</f>
        <v>#REF!</v>
      </c>
      <c r="W32" s="194"/>
      <c r="X32" s="212" t="e">
        <f>IF(AND('MATRIZ DE RIESGOS '!#REF!="Baja",'MATRIZ DE RIESGOS '!#REF!="Moderado"),CONCATENATE("R",'MATRIZ DE RIESGOS '!#REF!),"")</f>
        <v>#REF!</v>
      </c>
      <c r="Y32" s="194"/>
      <c r="Z32" s="212" t="e">
        <f>IF(AND('MATRIZ DE RIESGOS '!#REF!="Baja",'MATRIZ DE RIESGOS '!#REF!="Moderado"),CONCATENATE("R",'MATRIZ DE RIESGOS '!#REF!),"")</f>
        <v>#REF!</v>
      </c>
      <c r="AA32" s="190"/>
      <c r="AB32" s="201" t="e">
        <f>IF(AND('MATRIZ DE RIESGOS '!#REF!="Baja",'MATRIZ DE RIESGOS '!#REF!="Mayor"),CONCATENATE("R",'MATRIZ DE RIESGOS '!#REF!),"")</f>
        <v>#REF!</v>
      </c>
      <c r="AC32" s="194"/>
      <c r="AD32" s="189" t="e">
        <f>IF(AND('MATRIZ DE RIESGOS '!#REF!="Baja",'MATRIZ DE RIESGOS '!#REF!="Mayor"),CONCATENATE("R",'MATRIZ DE RIESGOS '!#REF!),"")</f>
        <v>#REF!</v>
      </c>
      <c r="AE32" s="194"/>
      <c r="AF32" s="189" t="e">
        <f>IF(AND('MATRIZ DE RIESGOS '!#REF!="Baja",'MATRIZ DE RIESGOS '!#REF!="Mayor"),CONCATENATE("R",'MATRIZ DE RIESGOS '!#REF!),"")</f>
        <v>#REF!</v>
      </c>
      <c r="AG32" s="190"/>
      <c r="AH32" s="193" t="e">
        <f>IF(AND('MATRIZ DE RIESGOS '!#REF!="Baja",'MATRIZ DE RIESGOS '!#REF!="Catastrófico"),CONCATENATE("R",'MATRIZ DE RIESGOS '!#REF!),"")</f>
        <v>#REF!</v>
      </c>
      <c r="AI32" s="194"/>
      <c r="AJ32" s="197" t="e">
        <f>IF(AND('MATRIZ DE RIESGOS '!#REF!="Baja",'MATRIZ DE RIESGOS '!#REF!="Catastrófico"),CONCATENATE("R",'MATRIZ DE RIESGOS '!#REF!),"")</f>
        <v>#REF!</v>
      </c>
      <c r="AK32" s="194"/>
      <c r="AL32" s="197" t="e">
        <f>IF(AND('MATRIZ DE RIESGOS '!#REF!="Baja",'MATRIZ DE RIESGOS '!#REF!="Catastrófico"),CONCATENATE("R",'MATRIZ DE RIESGOS '!#REF!),"")</f>
        <v>#REF!</v>
      </c>
      <c r="AM32" s="190"/>
      <c r="AN32" s="1"/>
      <c r="AO32" s="138"/>
      <c r="AP32" s="128"/>
      <c r="AQ32" s="128"/>
      <c r="AR32" s="128"/>
      <c r="AS32" s="128"/>
      <c r="AT32" s="129"/>
      <c r="AU32" s="1"/>
      <c r="AV32" s="1"/>
      <c r="AW32" s="1"/>
      <c r="AX32" s="1"/>
      <c r="AY32" s="1"/>
      <c r="AZ32" s="1"/>
      <c r="BA32" s="1"/>
      <c r="BB32" s="1"/>
      <c r="BC32" s="1"/>
      <c r="BD32" s="1"/>
      <c r="BE32" s="1"/>
      <c r="BF32" s="1"/>
      <c r="BG32" s="1"/>
      <c r="BH32" s="1"/>
      <c r="BI32" s="1"/>
    </row>
    <row r="33" spans="1:61" ht="15.75" customHeight="1" x14ac:dyDescent="0.25">
      <c r="A33" s="1"/>
      <c r="B33" s="227"/>
      <c r="C33" s="128"/>
      <c r="D33" s="129"/>
      <c r="E33" s="138"/>
      <c r="F33" s="128"/>
      <c r="G33" s="128"/>
      <c r="H33" s="128"/>
      <c r="I33" s="128"/>
      <c r="J33" s="195"/>
      <c r="K33" s="196"/>
      <c r="L33" s="191"/>
      <c r="M33" s="196"/>
      <c r="N33" s="191"/>
      <c r="O33" s="192"/>
      <c r="P33" s="191"/>
      <c r="Q33" s="196"/>
      <c r="R33" s="191"/>
      <c r="S33" s="196"/>
      <c r="T33" s="191"/>
      <c r="U33" s="192"/>
      <c r="V33" s="195"/>
      <c r="W33" s="196"/>
      <c r="X33" s="191"/>
      <c r="Y33" s="196"/>
      <c r="Z33" s="191"/>
      <c r="AA33" s="192"/>
      <c r="AB33" s="195"/>
      <c r="AC33" s="196"/>
      <c r="AD33" s="191"/>
      <c r="AE33" s="196"/>
      <c r="AF33" s="191"/>
      <c r="AG33" s="192"/>
      <c r="AH33" s="195"/>
      <c r="AI33" s="196"/>
      <c r="AJ33" s="191"/>
      <c r="AK33" s="196"/>
      <c r="AL33" s="191"/>
      <c r="AM33" s="192"/>
      <c r="AN33" s="1"/>
      <c r="AO33" s="138"/>
      <c r="AP33" s="128"/>
      <c r="AQ33" s="128"/>
      <c r="AR33" s="128"/>
      <c r="AS33" s="128"/>
      <c r="AT33" s="129"/>
      <c r="AU33" s="1"/>
      <c r="AV33" s="1"/>
      <c r="AW33" s="1"/>
      <c r="AX33" s="1"/>
      <c r="AY33" s="1"/>
      <c r="AZ33" s="1"/>
      <c r="BA33" s="1"/>
      <c r="BB33" s="1"/>
      <c r="BC33" s="1"/>
      <c r="BD33" s="1"/>
      <c r="BE33" s="1"/>
      <c r="BF33" s="1"/>
      <c r="BG33" s="1"/>
      <c r="BH33" s="1"/>
      <c r="BI33" s="1"/>
    </row>
    <row r="34" spans="1:61" ht="15.75" customHeight="1" x14ac:dyDescent="0.25">
      <c r="A34" s="1"/>
      <c r="B34" s="227"/>
      <c r="C34" s="128"/>
      <c r="D34" s="129"/>
      <c r="E34" s="138"/>
      <c r="F34" s="128"/>
      <c r="G34" s="128"/>
      <c r="H34" s="128"/>
      <c r="I34" s="128"/>
      <c r="J34" s="222" t="e">
        <f>IF(AND('MATRIZ DE RIESGOS '!#REF!="Baja",'MATRIZ DE RIESGOS '!#REF!="Leve"),CONCATENATE("R",'MATRIZ DE RIESGOS '!#REF!),"")</f>
        <v>#REF!</v>
      </c>
      <c r="K34" s="194"/>
      <c r="L34" s="211" t="e">
        <f>IF(AND('MATRIZ DE RIESGOS '!#REF!="Baja",'MATRIZ DE RIESGOS '!#REF!="Leve"),CONCATENATE("R",'MATRIZ DE RIESGOS '!#REF!),"")</f>
        <v>#REF!</v>
      </c>
      <c r="M34" s="194"/>
      <c r="N34" s="211" t="e">
        <f>IF(AND('MATRIZ DE RIESGOS '!#REF!="Baja",'MATRIZ DE RIESGOS '!#REF!="Leve"),CONCATENATE("R",'MATRIZ DE RIESGOS '!#REF!),"")</f>
        <v>#REF!</v>
      </c>
      <c r="O34" s="190"/>
      <c r="P34" s="212" t="e">
        <f>IF(AND('MATRIZ DE RIESGOS '!#REF!="Baja",'MATRIZ DE RIESGOS '!#REF!="Menor"),CONCATENATE("R",'MATRIZ DE RIESGOS '!#REF!),"")</f>
        <v>#REF!</v>
      </c>
      <c r="Q34" s="194"/>
      <c r="R34" s="212" t="e">
        <f>IF(AND('MATRIZ DE RIESGOS '!#REF!="Baja",'MATRIZ DE RIESGOS '!#REF!="Menor"),CONCATENATE("R",'MATRIZ DE RIESGOS '!#REF!),"")</f>
        <v>#REF!</v>
      </c>
      <c r="S34" s="194"/>
      <c r="T34" s="212" t="e">
        <f>IF(AND('MATRIZ DE RIESGOS '!#REF!="Baja",'MATRIZ DE RIESGOS '!#REF!="Menor"),CONCATENATE("R",'MATRIZ DE RIESGOS '!#REF!),"")</f>
        <v>#REF!</v>
      </c>
      <c r="U34" s="190"/>
      <c r="V34" s="213" t="e">
        <f>IF(AND('MATRIZ DE RIESGOS '!#REF!="Baja",'MATRIZ DE RIESGOS '!#REF!="Moderado"),CONCATENATE("R",'MATRIZ DE RIESGOS '!#REF!),"")</f>
        <v>#REF!</v>
      </c>
      <c r="W34" s="194"/>
      <c r="X34" s="212" t="e">
        <f>IF(AND('MATRIZ DE RIESGOS '!#REF!="Baja",'MATRIZ DE RIESGOS '!#REF!="Moderado"),CONCATENATE("R",'MATRIZ DE RIESGOS '!#REF!),"")</f>
        <v>#REF!</v>
      </c>
      <c r="Y34" s="194"/>
      <c r="Z34" s="212" t="e">
        <f>IF(AND('MATRIZ DE RIESGOS '!#REF!="Baja",'MATRIZ DE RIESGOS '!#REF!="Moderado"),CONCATENATE("R",'MATRIZ DE RIESGOS '!#REF!),"")</f>
        <v>#REF!</v>
      </c>
      <c r="AA34" s="190"/>
      <c r="AB34" s="201" t="e">
        <f>IF(AND('MATRIZ DE RIESGOS '!#REF!="Baja",'MATRIZ DE RIESGOS '!#REF!="Mayor"),CONCATENATE("R",'MATRIZ DE RIESGOS '!#REF!),"")</f>
        <v>#REF!</v>
      </c>
      <c r="AC34" s="194"/>
      <c r="AD34" s="189" t="e">
        <f>IF(AND('MATRIZ DE RIESGOS '!#REF!="Baja",'MATRIZ DE RIESGOS '!#REF!="Mayor"),CONCATENATE("R",'MATRIZ DE RIESGOS '!#REF!),"")</f>
        <v>#REF!</v>
      </c>
      <c r="AE34" s="194"/>
      <c r="AF34" s="189" t="e">
        <f>IF(AND('MATRIZ DE RIESGOS '!#REF!="Baja",'MATRIZ DE RIESGOS '!#REF!="Mayor"),CONCATENATE("R",'MATRIZ DE RIESGOS '!#REF!),"")</f>
        <v>#REF!</v>
      </c>
      <c r="AG34" s="190"/>
      <c r="AH34" s="193" t="e">
        <f>IF(AND('MATRIZ DE RIESGOS '!#REF!="Baja",'MATRIZ DE RIESGOS '!#REF!="Catastrófico"),CONCATENATE("R",'MATRIZ DE RIESGOS '!#REF!),"")</f>
        <v>#REF!</v>
      </c>
      <c r="AI34" s="194"/>
      <c r="AJ34" s="197" t="e">
        <f>IF(AND('MATRIZ DE RIESGOS '!#REF!="Baja",'MATRIZ DE RIESGOS '!#REF!="Catastrófico"),CONCATENATE("R",'MATRIZ DE RIESGOS '!#REF!),"")</f>
        <v>#REF!</v>
      </c>
      <c r="AK34" s="194"/>
      <c r="AL34" s="197" t="e">
        <f>IF(AND('MATRIZ DE RIESGOS '!#REF!="Baja",'MATRIZ DE RIESGOS '!#REF!="Catastrófico"),CONCATENATE("R",'MATRIZ DE RIESGOS '!#REF!),"")</f>
        <v>#REF!</v>
      </c>
      <c r="AM34" s="190"/>
      <c r="AN34" s="1"/>
      <c r="AO34" s="138"/>
      <c r="AP34" s="128"/>
      <c r="AQ34" s="128"/>
      <c r="AR34" s="128"/>
      <c r="AS34" s="128"/>
      <c r="AT34" s="129"/>
      <c r="AU34" s="1"/>
      <c r="AV34" s="1"/>
      <c r="AW34" s="1"/>
      <c r="AX34" s="1"/>
      <c r="AY34" s="1"/>
      <c r="AZ34" s="1"/>
      <c r="BA34" s="1"/>
      <c r="BB34" s="1"/>
      <c r="BC34" s="1"/>
      <c r="BD34" s="1"/>
      <c r="BE34" s="1"/>
      <c r="BF34" s="1"/>
      <c r="BG34" s="1"/>
      <c r="BH34" s="1"/>
      <c r="BI34" s="1"/>
    </row>
    <row r="35" spans="1:61" ht="15.75" customHeight="1" x14ac:dyDescent="0.25">
      <c r="A35" s="1"/>
      <c r="B35" s="227"/>
      <c r="C35" s="128"/>
      <c r="D35" s="129"/>
      <c r="E35" s="138"/>
      <c r="F35" s="128"/>
      <c r="G35" s="128"/>
      <c r="H35" s="128"/>
      <c r="I35" s="128"/>
      <c r="J35" s="195"/>
      <c r="K35" s="196"/>
      <c r="L35" s="191"/>
      <c r="M35" s="196"/>
      <c r="N35" s="191"/>
      <c r="O35" s="192"/>
      <c r="P35" s="191"/>
      <c r="Q35" s="196"/>
      <c r="R35" s="191"/>
      <c r="S35" s="196"/>
      <c r="T35" s="191"/>
      <c r="U35" s="192"/>
      <c r="V35" s="195"/>
      <c r="W35" s="196"/>
      <c r="X35" s="191"/>
      <c r="Y35" s="196"/>
      <c r="Z35" s="191"/>
      <c r="AA35" s="192"/>
      <c r="AB35" s="195"/>
      <c r="AC35" s="196"/>
      <c r="AD35" s="191"/>
      <c r="AE35" s="196"/>
      <c r="AF35" s="191"/>
      <c r="AG35" s="192"/>
      <c r="AH35" s="195"/>
      <c r="AI35" s="196"/>
      <c r="AJ35" s="191"/>
      <c r="AK35" s="196"/>
      <c r="AL35" s="191"/>
      <c r="AM35" s="192"/>
      <c r="AN35" s="1"/>
      <c r="AO35" s="138"/>
      <c r="AP35" s="128"/>
      <c r="AQ35" s="128"/>
      <c r="AR35" s="128"/>
      <c r="AS35" s="128"/>
      <c r="AT35" s="129"/>
      <c r="AU35" s="1"/>
      <c r="AV35" s="1"/>
      <c r="AW35" s="1"/>
      <c r="AX35" s="1"/>
      <c r="AY35" s="1"/>
      <c r="AZ35" s="1"/>
      <c r="BA35" s="1"/>
      <c r="BB35" s="1"/>
      <c r="BC35" s="1"/>
      <c r="BD35" s="1"/>
      <c r="BE35" s="1"/>
      <c r="BF35" s="1"/>
      <c r="BG35" s="1"/>
      <c r="BH35" s="1"/>
      <c r="BI35" s="1"/>
    </row>
    <row r="36" spans="1:61" ht="15.75" customHeight="1" x14ac:dyDescent="0.25">
      <c r="A36" s="1"/>
      <c r="B36" s="227"/>
      <c r="C36" s="128"/>
      <c r="D36" s="129"/>
      <c r="E36" s="138"/>
      <c r="F36" s="128"/>
      <c r="G36" s="128"/>
      <c r="H36" s="128"/>
      <c r="I36" s="128"/>
      <c r="J36" s="222" t="e">
        <f>IF(AND('MATRIZ DE RIESGOS '!#REF!="Baja",'MATRIZ DE RIESGOS '!#REF!="Leve"),CONCATENATE("R",'MATRIZ DE RIESGOS '!#REF!),"")</f>
        <v>#REF!</v>
      </c>
      <c r="K36" s="194"/>
      <c r="L36" s="211" t="str">
        <f>IF(AND('MATRIZ DE RIESGOS '!$H$15="Baja",'MATRIZ DE RIESGOS '!$L$15="Leve"),CONCATENATE("R",'MATRIZ DE RIESGOS '!$A$15),"")</f>
        <v/>
      </c>
      <c r="M36" s="194"/>
      <c r="N36" s="211" t="str">
        <f>IF(AND('MATRIZ DE RIESGOS '!$H$21="Baja",'MATRIZ DE RIESGOS '!$L$21="Leve"),CONCATENATE("R",'MATRIZ DE RIESGOS '!$A$21),"")</f>
        <v/>
      </c>
      <c r="O36" s="190"/>
      <c r="P36" s="212" t="e">
        <f>IF(AND('MATRIZ DE RIESGOS '!#REF!="Baja",'MATRIZ DE RIESGOS '!#REF!="Menor"),CONCATENATE("R",'MATRIZ DE RIESGOS '!#REF!),"")</f>
        <v>#REF!</v>
      </c>
      <c r="Q36" s="194"/>
      <c r="R36" s="212" t="str">
        <f>IF(AND('MATRIZ DE RIESGOS '!$H$15="Baja",'MATRIZ DE RIESGOS '!$L$15="Menor"),CONCATENATE("R",'MATRIZ DE RIESGOS '!$A$15),"")</f>
        <v/>
      </c>
      <c r="S36" s="194"/>
      <c r="T36" s="212" t="str">
        <f>IF(AND('MATRIZ DE RIESGOS '!$H$21="Baja",'MATRIZ DE RIESGOS '!$L$21="Menor"),CONCATENATE("R",'MATRIZ DE RIESGOS '!$A$21),"")</f>
        <v/>
      </c>
      <c r="U36" s="190"/>
      <c r="V36" s="213" t="e">
        <f>IF(AND('MATRIZ DE RIESGOS '!#REF!="Baja",'MATRIZ DE RIESGOS '!#REF!="Moderado"),CONCATENATE("R",'MATRIZ DE RIESGOS '!#REF!),"")</f>
        <v>#REF!</v>
      </c>
      <c r="W36" s="194"/>
      <c r="X36" s="212" t="str">
        <f>IF(AND('MATRIZ DE RIESGOS '!$H$15="Baja",'MATRIZ DE RIESGOS '!$L$15="Moderado"),CONCATENATE("R",'MATRIZ DE RIESGOS '!$A$15),"")</f>
        <v/>
      </c>
      <c r="Y36" s="194"/>
      <c r="Z36" s="212" t="str">
        <f>IF(AND('MATRIZ DE RIESGOS '!$H$21="Baja",'MATRIZ DE RIESGOS '!$L$21="Moderado"),CONCATENATE("R",'MATRIZ DE RIESGOS '!$A$21),"")</f>
        <v/>
      </c>
      <c r="AA36" s="190"/>
      <c r="AB36" s="201" t="e">
        <f>IF(AND('MATRIZ DE RIESGOS '!#REF!="Baja",'MATRIZ DE RIESGOS '!#REF!="Mayor"),CONCATENATE("R",'MATRIZ DE RIESGOS '!#REF!),"")</f>
        <v>#REF!</v>
      </c>
      <c r="AC36" s="194"/>
      <c r="AD36" s="189" t="str">
        <f>IF(AND('MATRIZ DE RIESGOS '!$H$15="Baja",'MATRIZ DE RIESGOS '!$L$15="Mayor"),CONCATENATE("R",'MATRIZ DE RIESGOS '!$A$15),"")</f>
        <v/>
      </c>
      <c r="AE36" s="194"/>
      <c r="AF36" s="189" t="str">
        <f>IF(AND('MATRIZ DE RIESGOS '!$H$21="Baja",'MATRIZ DE RIESGOS '!$L$21="Mayor"),CONCATENATE("R",'MATRIZ DE RIESGOS '!$A$21),"")</f>
        <v/>
      </c>
      <c r="AG36" s="190"/>
      <c r="AH36" s="193" t="e">
        <f>IF(AND('MATRIZ DE RIESGOS '!#REF!="Baja",'MATRIZ DE RIESGOS '!#REF!="Catastrófico"),CONCATENATE("R",'MATRIZ DE RIESGOS '!#REF!),"")</f>
        <v>#REF!</v>
      </c>
      <c r="AI36" s="194"/>
      <c r="AJ36" s="197" t="str">
        <f>IF(AND('MATRIZ DE RIESGOS '!$H$15="Baja",'MATRIZ DE RIESGOS '!$L$15="Catastrófico"),CONCATENATE("R",'MATRIZ DE RIESGOS '!$A$15),"")</f>
        <v/>
      </c>
      <c r="AK36" s="194"/>
      <c r="AL36" s="197" t="str">
        <f>IF(AND('MATRIZ DE RIESGOS '!$H$21="Baja",'MATRIZ DE RIESGOS '!$L$21="Catastrófico"),CONCATENATE("R",'MATRIZ DE RIESGOS '!$A$21),"")</f>
        <v/>
      </c>
      <c r="AM36" s="190"/>
      <c r="AN36" s="1"/>
      <c r="AO36" s="138"/>
      <c r="AP36" s="128"/>
      <c r="AQ36" s="128"/>
      <c r="AR36" s="128"/>
      <c r="AS36" s="128"/>
      <c r="AT36" s="129"/>
      <c r="AU36" s="1"/>
      <c r="AV36" s="1"/>
      <c r="AW36" s="1"/>
      <c r="AX36" s="1"/>
      <c r="AY36" s="1"/>
      <c r="AZ36" s="1"/>
      <c r="BA36" s="1"/>
      <c r="BB36" s="1"/>
      <c r="BC36" s="1"/>
      <c r="BD36" s="1"/>
      <c r="BE36" s="1"/>
      <c r="BF36" s="1"/>
      <c r="BG36" s="1"/>
      <c r="BH36" s="1"/>
      <c r="BI36" s="1"/>
    </row>
    <row r="37" spans="1:61" ht="15.75" customHeight="1" x14ac:dyDescent="0.25">
      <c r="A37" s="1"/>
      <c r="B37" s="227"/>
      <c r="C37" s="128"/>
      <c r="D37" s="129"/>
      <c r="E37" s="203"/>
      <c r="F37" s="216"/>
      <c r="G37" s="216"/>
      <c r="H37" s="216"/>
      <c r="I37" s="216"/>
      <c r="J37" s="203"/>
      <c r="K37" s="204"/>
      <c r="L37" s="205"/>
      <c r="M37" s="204"/>
      <c r="N37" s="205"/>
      <c r="O37" s="206"/>
      <c r="P37" s="205"/>
      <c r="Q37" s="204"/>
      <c r="R37" s="205"/>
      <c r="S37" s="204"/>
      <c r="T37" s="205"/>
      <c r="U37" s="206"/>
      <c r="V37" s="203"/>
      <c r="W37" s="204"/>
      <c r="X37" s="205"/>
      <c r="Y37" s="204"/>
      <c r="Z37" s="205"/>
      <c r="AA37" s="206"/>
      <c r="AB37" s="203"/>
      <c r="AC37" s="204"/>
      <c r="AD37" s="205"/>
      <c r="AE37" s="204"/>
      <c r="AF37" s="205"/>
      <c r="AG37" s="206"/>
      <c r="AH37" s="203"/>
      <c r="AI37" s="204"/>
      <c r="AJ37" s="205"/>
      <c r="AK37" s="204"/>
      <c r="AL37" s="205"/>
      <c r="AM37" s="206"/>
      <c r="AN37" s="1"/>
      <c r="AO37" s="203"/>
      <c r="AP37" s="216"/>
      <c r="AQ37" s="216"/>
      <c r="AR37" s="216"/>
      <c r="AS37" s="216"/>
      <c r="AT37" s="206"/>
      <c r="AU37" s="1"/>
      <c r="AV37" s="1"/>
      <c r="AW37" s="1"/>
      <c r="AX37" s="1"/>
      <c r="AY37" s="1"/>
      <c r="AZ37" s="1"/>
      <c r="BA37" s="1"/>
      <c r="BB37" s="1"/>
      <c r="BC37" s="1"/>
      <c r="BD37" s="1"/>
      <c r="BE37" s="1"/>
      <c r="BF37" s="1"/>
      <c r="BG37" s="1"/>
      <c r="BH37" s="1"/>
      <c r="BI37" s="1"/>
    </row>
    <row r="38" spans="1:61" ht="15.75" customHeight="1" x14ac:dyDescent="0.25">
      <c r="A38" s="1"/>
      <c r="B38" s="227"/>
      <c r="C38" s="128"/>
      <c r="D38" s="129"/>
      <c r="E38" s="220" t="s">
        <v>122</v>
      </c>
      <c r="F38" s="215"/>
      <c r="G38" s="215"/>
      <c r="H38" s="215"/>
      <c r="I38" s="208"/>
      <c r="J38" s="221" t="str">
        <f ca="1">IF(AND('MATRIZ DE RIESGOS '!$H$10="Muy Baja",'MATRIZ DE RIESGOS '!$L$10="Leve"),CONCATENATE("R",'MATRIZ DE RIESGOS '!$A$10),"")</f>
        <v/>
      </c>
      <c r="K38" s="199"/>
      <c r="L38" s="223" t="e">
        <f>IF(AND('MATRIZ DE RIESGOS '!#REF!="Muy Baja",'MATRIZ DE RIESGOS '!#REF!="Leve"),CONCATENATE("R",'MATRIZ DE RIESGOS '!#REF!),"")</f>
        <v>#REF!</v>
      </c>
      <c r="M38" s="199"/>
      <c r="N38" s="223" t="e">
        <f>IF(AND('MATRIZ DE RIESGOS '!#REF!="Muy Baja",'MATRIZ DE RIESGOS '!#REF!="Leve"),CONCATENATE("R",'MATRIZ DE RIESGOS '!#REF!),"")</f>
        <v>#REF!</v>
      </c>
      <c r="O38" s="208"/>
      <c r="P38" s="221" t="str">
        <f ca="1">IF(AND('MATRIZ DE RIESGOS '!$H$10="Muy Baja",'MATRIZ DE RIESGOS '!$L$10="Menor"),CONCATENATE("R",'MATRIZ DE RIESGOS '!$A$10),"")</f>
        <v/>
      </c>
      <c r="Q38" s="199"/>
      <c r="R38" s="223" t="e">
        <f>IF(AND('MATRIZ DE RIESGOS '!#REF!="Muy Baja",'MATRIZ DE RIESGOS '!#REF!="Menor"),CONCATENATE("R",'MATRIZ DE RIESGOS '!#REF!),"")</f>
        <v>#REF!</v>
      </c>
      <c r="S38" s="199"/>
      <c r="T38" s="223" t="e">
        <f>IF(AND('MATRIZ DE RIESGOS '!#REF!="Muy Baja",'MATRIZ DE RIESGOS '!#REF!="Menor"),CONCATENATE("R",'MATRIZ DE RIESGOS '!#REF!),"")</f>
        <v>#REF!</v>
      </c>
      <c r="U38" s="208"/>
      <c r="V38" s="209" t="str">
        <f ca="1">IF(AND('MATRIZ DE RIESGOS '!$H$10="Muy Baja",'MATRIZ DE RIESGOS '!$L$10="Moderado"),CONCATENATE("R",'MATRIZ DE RIESGOS '!$A$10),"")</f>
        <v/>
      </c>
      <c r="W38" s="199"/>
      <c r="X38" s="207" t="e">
        <f>IF(AND('MATRIZ DE RIESGOS '!#REF!="Muy Baja",'MATRIZ DE RIESGOS '!#REF!="Moderado"),CONCATENATE("R",'MATRIZ DE RIESGOS '!#REF!),"")</f>
        <v>#REF!</v>
      </c>
      <c r="Y38" s="199"/>
      <c r="Z38" s="207" t="e">
        <f>IF(AND('MATRIZ DE RIESGOS '!#REF!="Muy Baja",'MATRIZ DE RIESGOS '!#REF!="Moderado"),CONCATENATE("R",'MATRIZ DE RIESGOS '!#REF!),"")</f>
        <v>#REF!</v>
      </c>
      <c r="AA38" s="208"/>
      <c r="AB38" s="198" t="str">
        <f ca="1">IF(AND('MATRIZ DE RIESGOS '!$H$10="Muy Baja",'MATRIZ DE RIESGOS '!$L$10="Mayor"),CONCATENATE("R",'MATRIZ DE RIESGOS '!$A$10),"")</f>
        <v/>
      </c>
      <c r="AC38" s="199"/>
      <c r="AD38" s="200" t="e">
        <f>IF(AND('MATRIZ DE RIESGOS '!#REF!="Muy Baja",'MATRIZ DE RIESGOS '!#REF!="Mayor"),CONCATENATE("R",'MATRIZ DE RIESGOS '!#REF!),"")</f>
        <v>#REF!</v>
      </c>
      <c r="AE38" s="199"/>
      <c r="AF38" s="200" t="e">
        <f>IF(AND('MATRIZ DE RIESGOS '!#REF!="Muy Baja",'MATRIZ DE RIESGOS '!#REF!="Mayor"),CONCATENATE("R",'MATRIZ DE RIESGOS '!#REF!),"")</f>
        <v>#REF!</v>
      </c>
      <c r="AG38" s="208"/>
      <c r="AH38" s="210" t="str">
        <f ca="1">IF(AND('MATRIZ DE RIESGOS '!$H$10="Muy Baja",'MATRIZ DE RIESGOS '!$L$10="Catastrófico"),CONCATENATE("R",'MATRIZ DE RIESGOS '!$A$10),"")</f>
        <v/>
      </c>
      <c r="AI38" s="199"/>
      <c r="AJ38" s="202" t="e">
        <f>IF(AND('MATRIZ DE RIESGOS '!#REF!="Muy Baja",'MATRIZ DE RIESGOS '!#REF!="Catastrófico"),CONCATENATE("R",'MATRIZ DE RIESGOS '!#REF!),"")</f>
        <v>#REF!</v>
      </c>
      <c r="AK38" s="199"/>
      <c r="AL38" s="202" t="e">
        <f>IF(AND('MATRIZ DE RIESGOS '!#REF!="Muy Baja",'MATRIZ DE RIESGOS '!#REF!="Catastrófico"),CONCATENATE("R",'MATRIZ DE RIESGOS '!#REF!),"")</f>
        <v>#REF!</v>
      </c>
      <c r="AM38" s="208"/>
      <c r="AN38" s="1"/>
      <c r="AO38" s="1"/>
      <c r="AP38" s="1"/>
      <c r="AQ38" s="1"/>
      <c r="AR38" s="1"/>
      <c r="AS38" s="1"/>
      <c r="AT38" s="1"/>
      <c r="AU38" s="1"/>
      <c r="AV38" s="1"/>
      <c r="AW38" s="1"/>
      <c r="AX38" s="1"/>
      <c r="AY38" s="1"/>
      <c r="AZ38" s="1"/>
      <c r="BA38" s="1"/>
      <c r="BB38" s="1"/>
      <c r="BC38" s="1"/>
      <c r="BD38" s="1"/>
      <c r="BE38" s="1"/>
      <c r="BF38" s="1"/>
      <c r="BG38" s="1"/>
      <c r="BH38" s="1"/>
      <c r="BI38" s="1"/>
    </row>
    <row r="39" spans="1:61" ht="15.75" customHeight="1" x14ac:dyDescent="0.25">
      <c r="A39" s="1"/>
      <c r="B39" s="227"/>
      <c r="C39" s="128"/>
      <c r="D39" s="129"/>
      <c r="E39" s="138"/>
      <c r="F39" s="128"/>
      <c r="G39" s="128"/>
      <c r="H39" s="128"/>
      <c r="I39" s="129"/>
      <c r="J39" s="195"/>
      <c r="K39" s="196"/>
      <c r="L39" s="191"/>
      <c r="M39" s="196"/>
      <c r="N39" s="191"/>
      <c r="O39" s="192"/>
      <c r="P39" s="195"/>
      <c r="Q39" s="196"/>
      <c r="R39" s="191"/>
      <c r="S39" s="196"/>
      <c r="T39" s="191"/>
      <c r="U39" s="192"/>
      <c r="V39" s="195"/>
      <c r="W39" s="196"/>
      <c r="X39" s="191"/>
      <c r="Y39" s="196"/>
      <c r="Z39" s="191"/>
      <c r="AA39" s="192"/>
      <c r="AB39" s="195"/>
      <c r="AC39" s="196"/>
      <c r="AD39" s="191"/>
      <c r="AE39" s="196"/>
      <c r="AF39" s="191"/>
      <c r="AG39" s="192"/>
      <c r="AH39" s="195"/>
      <c r="AI39" s="196"/>
      <c r="AJ39" s="191"/>
      <c r="AK39" s="196"/>
      <c r="AL39" s="191"/>
      <c r="AM39" s="192"/>
      <c r="AN39" s="1"/>
      <c r="AO39" s="1"/>
      <c r="AP39" s="1"/>
      <c r="AQ39" s="1"/>
      <c r="AR39" s="1"/>
      <c r="AS39" s="1"/>
      <c r="AT39" s="1"/>
      <c r="AU39" s="1"/>
      <c r="AV39" s="1"/>
      <c r="AW39" s="1"/>
      <c r="AX39" s="1"/>
      <c r="AY39" s="1"/>
      <c r="AZ39" s="1"/>
      <c r="BA39" s="1"/>
      <c r="BB39" s="1"/>
      <c r="BC39" s="1"/>
      <c r="BD39" s="1"/>
      <c r="BE39" s="1"/>
      <c r="BF39" s="1"/>
      <c r="BG39" s="1"/>
      <c r="BH39" s="1"/>
      <c r="BI39" s="1"/>
    </row>
    <row r="40" spans="1:61" ht="15.75" customHeight="1" x14ac:dyDescent="0.25">
      <c r="A40" s="1"/>
      <c r="B40" s="227"/>
      <c r="C40" s="128"/>
      <c r="D40" s="129"/>
      <c r="E40" s="138"/>
      <c r="F40" s="128"/>
      <c r="G40" s="128"/>
      <c r="H40" s="128"/>
      <c r="I40" s="129"/>
      <c r="J40" s="222" t="e">
        <f>IF(AND('MATRIZ DE RIESGOS '!#REF!="Muy Baja",'MATRIZ DE RIESGOS '!#REF!="Leve"),CONCATENATE("R",'MATRIZ DE RIESGOS '!#REF!),"")</f>
        <v>#REF!</v>
      </c>
      <c r="K40" s="194"/>
      <c r="L40" s="211" t="e">
        <f>IF(AND('MATRIZ DE RIESGOS '!#REF!="Muy Baja",'MATRIZ DE RIESGOS '!#REF!="Leve"),CONCATENATE("R",'MATRIZ DE RIESGOS '!#REF!),"")</f>
        <v>#REF!</v>
      </c>
      <c r="M40" s="194"/>
      <c r="N40" s="211" t="e">
        <f>IF(AND('MATRIZ DE RIESGOS '!#REF!="Muy Baja",'MATRIZ DE RIESGOS '!#REF!="Leve"),CONCATENATE("R",'MATRIZ DE RIESGOS '!#REF!),"")</f>
        <v>#REF!</v>
      </c>
      <c r="O40" s="190"/>
      <c r="P40" s="222" t="e">
        <f>IF(AND('MATRIZ DE RIESGOS '!#REF!="Muy Baja",'MATRIZ DE RIESGOS '!#REF!="Menor"),CONCATENATE("R",'MATRIZ DE RIESGOS '!#REF!),"")</f>
        <v>#REF!</v>
      </c>
      <c r="Q40" s="194"/>
      <c r="R40" s="211" t="e">
        <f>IF(AND('MATRIZ DE RIESGOS '!#REF!="Muy Baja",'MATRIZ DE RIESGOS '!#REF!="Menor"),CONCATENATE("R",'MATRIZ DE RIESGOS '!#REF!),"")</f>
        <v>#REF!</v>
      </c>
      <c r="S40" s="194"/>
      <c r="T40" s="211" t="e">
        <f>IF(AND('MATRIZ DE RIESGOS '!#REF!="Muy Baja",'MATRIZ DE RIESGOS '!#REF!="Menor"),CONCATENATE("R",'MATRIZ DE RIESGOS '!#REF!),"")</f>
        <v>#REF!</v>
      </c>
      <c r="U40" s="190"/>
      <c r="V40" s="213" t="e">
        <f>IF(AND('MATRIZ DE RIESGOS '!#REF!="Muy Baja",'MATRIZ DE RIESGOS '!#REF!="Moderado"),CONCATENATE("R",'MATRIZ DE RIESGOS '!#REF!),"")</f>
        <v>#REF!</v>
      </c>
      <c r="W40" s="194"/>
      <c r="X40" s="212" t="e">
        <f>IF(AND('MATRIZ DE RIESGOS '!#REF!="Muy Baja",'MATRIZ DE RIESGOS '!#REF!="Moderado"),CONCATENATE("R",'MATRIZ DE RIESGOS '!#REF!),"")</f>
        <v>#REF!</v>
      </c>
      <c r="Y40" s="194"/>
      <c r="Z40" s="212" t="e">
        <f>IF(AND('MATRIZ DE RIESGOS '!#REF!="Muy Baja",'MATRIZ DE RIESGOS '!#REF!="Moderado"),CONCATENATE("R",'MATRIZ DE RIESGOS '!#REF!),"")</f>
        <v>#REF!</v>
      </c>
      <c r="AA40" s="190"/>
      <c r="AB40" s="201" t="e">
        <f>IF(AND('MATRIZ DE RIESGOS '!#REF!="Muy Baja",'MATRIZ DE RIESGOS '!#REF!="Mayor"),CONCATENATE("R",'MATRIZ DE RIESGOS '!#REF!),"")</f>
        <v>#REF!</v>
      </c>
      <c r="AC40" s="194"/>
      <c r="AD40" s="189" t="e">
        <f>IF(AND('MATRIZ DE RIESGOS '!#REF!="Muy Baja",'MATRIZ DE RIESGOS '!#REF!="Mayor"),CONCATENATE("R",'MATRIZ DE RIESGOS '!#REF!),"")</f>
        <v>#REF!</v>
      </c>
      <c r="AE40" s="194"/>
      <c r="AF40" s="189" t="e">
        <f>IF(AND('MATRIZ DE RIESGOS '!#REF!="Muy Baja",'MATRIZ DE RIESGOS '!#REF!="Mayor"),CONCATENATE("R",'MATRIZ DE RIESGOS '!#REF!),"")</f>
        <v>#REF!</v>
      </c>
      <c r="AG40" s="190"/>
      <c r="AH40" s="193" t="e">
        <f>IF(AND('MATRIZ DE RIESGOS '!#REF!="Muy Baja",'MATRIZ DE RIESGOS '!#REF!="Catastrófico"),CONCATENATE("R",'MATRIZ DE RIESGOS '!#REF!),"")</f>
        <v>#REF!</v>
      </c>
      <c r="AI40" s="194"/>
      <c r="AJ40" s="197" t="e">
        <f>IF(AND('MATRIZ DE RIESGOS '!#REF!="Muy Baja",'MATRIZ DE RIESGOS '!#REF!="Catastrófico"),CONCATENATE("R",'MATRIZ DE RIESGOS '!#REF!),"")</f>
        <v>#REF!</v>
      </c>
      <c r="AK40" s="194"/>
      <c r="AL40" s="197" t="e">
        <f>IF(AND('MATRIZ DE RIESGOS '!#REF!="Muy Baja",'MATRIZ DE RIESGOS '!#REF!="Catastrófico"),CONCATENATE("R",'MATRIZ DE RIESGOS '!#REF!),"")</f>
        <v>#REF!</v>
      </c>
      <c r="AM40" s="190"/>
      <c r="AN40" s="1"/>
      <c r="AO40" s="1"/>
      <c r="AP40" s="1"/>
      <c r="AQ40" s="1"/>
      <c r="AR40" s="1"/>
      <c r="AS40" s="1"/>
      <c r="AT40" s="1"/>
      <c r="AU40" s="1"/>
      <c r="AV40" s="1"/>
      <c r="AW40" s="1"/>
      <c r="AX40" s="1"/>
      <c r="AY40" s="1"/>
      <c r="AZ40" s="1"/>
      <c r="BA40" s="1"/>
      <c r="BB40" s="1"/>
      <c r="BC40" s="1"/>
      <c r="BD40" s="1"/>
      <c r="BE40" s="1"/>
      <c r="BF40" s="1"/>
      <c r="BG40" s="1"/>
      <c r="BH40" s="1"/>
      <c r="BI40" s="1"/>
    </row>
    <row r="41" spans="1:61" ht="15.75" customHeight="1" x14ac:dyDescent="0.25">
      <c r="A41" s="1"/>
      <c r="B41" s="227"/>
      <c r="C41" s="128"/>
      <c r="D41" s="129"/>
      <c r="E41" s="138"/>
      <c r="F41" s="128"/>
      <c r="G41" s="128"/>
      <c r="H41" s="128"/>
      <c r="I41" s="129"/>
      <c r="J41" s="195"/>
      <c r="K41" s="196"/>
      <c r="L41" s="191"/>
      <c r="M41" s="196"/>
      <c r="N41" s="191"/>
      <c r="O41" s="192"/>
      <c r="P41" s="195"/>
      <c r="Q41" s="196"/>
      <c r="R41" s="191"/>
      <c r="S41" s="196"/>
      <c r="T41" s="191"/>
      <c r="U41" s="192"/>
      <c r="V41" s="195"/>
      <c r="W41" s="196"/>
      <c r="X41" s="191"/>
      <c r="Y41" s="196"/>
      <c r="Z41" s="191"/>
      <c r="AA41" s="192"/>
      <c r="AB41" s="195"/>
      <c r="AC41" s="196"/>
      <c r="AD41" s="191"/>
      <c r="AE41" s="196"/>
      <c r="AF41" s="191"/>
      <c r="AG41" s="192"/>
      <c r="AH41" s="195"/>
      <c r="AI41" s="196"/>
      <c r="AJ41" s="191"/>
      <c r="AK41" s="196"/>
      <c r="AL41" s="191"/>
      <c r="AM41" s="192"/>
      <c r="AN41" s="1"/>
      <c r="AO41" s="1"/>
      <c r="AP41" s="1"/>
      <c r="AQ41" s="1"/>
      <c r="AR41" s="1"/>
      <c r="AS41" s="1"/>
      <c r="AT41" s="1"/>
      <c r="AU41" s="1"/>
      <c r="AV41" s="1"/>
      <c r="AW41" s="1"/>
      <c r="AX41" s="1"/>
      <c r="AY41" s="1"/>
      <c r="AZ41" s="1"/>
      <c r="BA41" s="1"/>
      <c r="BB41" s="1"/>
      <c r="BC41" s="1"/>
      <c r="BD41" s="1"/>
      <c r="BE41" s="1"/>
      <c r="BF41" s="1"/>
      <c r="BG41" s="1"/>
      <c r="BH41" s="1"/>
      <c r="BI41" s="1"/>
    </row>
    <row r="42" spans="1:61" ht="15.75" customHeight="1" x14ac:dyDescent="0.25">
      <c r="A42" s="1"/>
      <c r="B42" s="227"/>
      <c r="C42" s="128"/>
      <c r="D42" s="129"/>
      <c r="E42" s="138"/>
      <c r="F42" s="128"/>
      <c r="G42" s="128"/>
      <c r="H42" s="128"/>
      <c r="I42" s="129"/>
      <c r="J42" s="222" t="e">
        <f>IF(AND('MATRIZ DE RIESGOS '!#REF!="Muy Baja",'MATRIZ DE RIESGOS '!#REF!="Leve"),CONCATENATE("R",'MATRIZ DE RIESGOS '!#REF!),"")</f>
        <v>#REF!</v>
      </c>
      <c r="K42" s="194"/>
      <c r="L42" s="211" t="e">
        <f>IF(AND('MATRIZ DE RIESGOS '!#REF!="Muy Baja",'MATRIZ DE RIESGOS '!#REF!="Leve"),CONCATENATE("R",'MATRIZ DE RIESGOS '!#REF!),"")</f>
        <v>#REF!</v>
      </c>
      <c r="M42" s="194"/>
      <c r="N42" s="211" t="e">
        <f>IF(AND('MATRIZ DE RIESGOS '!#REF!="Muy Baja",'MATRIZ DE RIESGOS '!#REF!="Leve"),CONCATENATE("R",'MATRIZ DE RIESGOS '!#REF!),"")</f>
        <v>#REF!</v>
      </c>
      <c r="O42" s="190"/>
      <c r="P42" s="222" t="e">
        <f>IF(AND('MATRIZ DE RIESGOS '!#REF!="Muy Baja",'MATRIZ DE RIESGOS '!#REF!="Menor"),CONCATENATE("R",'MATRIZ DE RIESGOS '!#REF!),"")</f>
        <v>#REF!</v>
      </c>
      <c r="Q42" s="194"/>
      <c r="R42" s="211" t="e">
        <f>IF(AND('MATRIZ DE RIESGOS '!#REF!="Muy Baja",'MATRIZ DE RIESGOS '!#REF!="Menor"),CONCATENATE("R",'MATRIZ DE RIESGOS '!#REF!),"")</f>
        <v>#REF!</v>
      </c>
      <c r="S42" s="194"/>
      <c r="T42" s="211" t="e">
        <f>IF(AND('MATRIZ DE RIESGOS '!#REF!="Muy Baja",'MATRIZ DE RIESGOS '!#REF!="Menor"),CONCATENATE("R",'MATRIZ DE RIESGOS '!#REF!),"")</f>
        <v>#REF!</v>
      </c>
      <c r="U42" s="190"/>
      <c r="V42" s="213" t="e">
        <f>IF(AND('MATRIZ DE RIESGOS '!#REF!="Muy Baja",'MATRIZ DE RIESGOS '!#REF!="Moderado"),CONCATENATE("R",'MATRIZ DE RIESGOS '!#REF!),"")</f>
        <v>#REF!</v>
      </c>
      <c r="W42" s="194"/>
      <c r="X42" s="212" t="e">
        <f>IF(AND('MATRIZ DE RIESGOS '!#REF!="Muy Baja",'MATRIZ DE RIESGOS '!#REF!="Moderado"),CONCATENATE("R",'MATRIZ DE RIESGOS '!#REF!),"")</f>
        <v>#REF!</v>
      </c>
      <c r="Y42" s="194"/>
      <c r="Z42" s="212" t="e">
        <f>IF(AND('MATRIZ DE RIESGOS '!#REF!="Muy Baja",'MATRIZ DE RIESGOS '!#REF!="Moderado"),CONCATENATE("R",'MATRIZ DE RIESGOS '!#REF!),"")</f>
        <v>#REF!</v>
      </c>
      <c r="AA42" s="190"/>
      <c r="AB42" s="201" t="e">
        <f>IF(AND('MATRIZ DE RIESGOS '!#REF!="Muy Baja",'MATRIZ DE RIESGOS '!#REF!="Mayor"),CONCATENATE("R",'MATRIZ DE RIESGOS '!#REF!),"")</f>
        <v>#REF!</v>
      </c>
      <c r="AC42" s="194"/>
      <c r="AD42" s="189" t="e">
        <f>IF(AND('MATRIZ DE RIESGOS '!#REF!="Muy Baja",'MATRIZ DE RIESGOS '!#REF!="Mayor"),CONCATENATE("R",'MATRIZ DE RIESGOS '!#REF!),"")</f>
        <v>#REF!</v>
      </c>
      <c r="AE42" s="194"/>
      <c r="AF42" s="189" t="e">
        <f>IF(AND('MATRIZ DE RIESGOS '!#REF!="Muy Baja",'MATRIZ DE RIESGOS '!#REF!="Mayor"),CONCATENATE("R",'MATRIZ DE RIESGOS '!#REF!),"")</f>
        <v>#REF!</v>
      </c>
      <c r="AG42" s="190"/>
      <c r="AH42" s="193" t="e">
        <f>IF(AND('MATRIZ DE RIESGOS '!#REF!="Muy Baja",'MATRIZ DE RIESGOS '!#REF!="Catastrófico"),CONCATENATE("R",'MATRIZ DE RIESGOS '!#REF!),"")</f>
        <v>#REF!</v>
      </c>
      <c r="AI42" s="194"/>
      <c r="AJ42" s="197" t="e">
        <f>IF(AND('MATRIZ DE RIESGOS '!#REF!="Muy Baja",'MATRIZ DE RIESGOS '!#REF!="Catastrófico"),CONCATENATE("R",'MATRIZ DE RIESGOS '!#REF!),"")</f>
        <v>#REF!</v>
      </c>
      <c r="AK42" s="194"/>
      <c r="AL42" s="197" t="e">
        <f>IF(AND('MATRIZ DE RIESGOS '!#REF!="Muy Baja",'MATRIZ DE RIESGOS '!#REF!="Catastrófico"),CONCATENATE("R",'MATRIZ DE RIESGOS '!#REF!),"")</f>
        <v>#REF!</v>
      </c>
      <c r="AM42" s="190"/>
      <c r="AN42" s="1"/>
      <c r="AO42" s="1"/>
      <c r="AP42" s="1"/>
      <c r="AQ42" s="1"/>
      <c r="AR42" s="1"/>
      <c r="AS42" s="1"/>
      <c r="AT42" s="1"/>
      <c r="AU42" s="1"/>
      <c r="AV42" s="1"/>
      <c r="AW42" s="1"/>
      <c r="AX42" s="1"/>
      <c r="AY42" s="1"/>
      <c r="AZ42" s="1"/>
      <c r="BA42" s="1"/>
      <c r="BB42" s="1"/>
      <c r="BC42" s="1"/>
      <c r="BD42" s="1"/>
      <c r="BE42" s="1"/>
      <c r="BF42" s="1"/>
      <c r="BG42" s="1"/>
      <c r="BH42" s="1"/>
      <c r="BI42" s="1"/>
    </row>
    <row r="43" spans="1:61" ht="15.75" customHeight="1" x14ac:dyDescent="0.25">
      <c r="A43" s="1"/>
      <c r="B43" s="227"/>
      <c r="C43" s="128"/>
      <c r="D43" s="129"/>
      <c r="E43" s="138"/>
      <c r="F43" s="128"/>
      <c r="G43" s="128"/>
      <c r="H43" s="128"/>
      <c r="I43" s="129"/>
      <c r="J43" s="195"/>
      <c r="K43" s="196"/>
      <c r="L43" s="191"/>
      <c r="M43" s="196"/>
      <c r="N43" s="191"/>
      <c r="O43" s="192"/>
      <c r="P43" s="195"/>
      <c r="Q43" s="196"/>
      <c r="R43" s="191"/>
      <c r="S43" s="196"/>
      <c r="T43" s="191"/>
      <c r="U43" s="192"/>
      <c r="V43" s="195"/>
      <c r="W43" s="196"/>
      <c r="X43" s="191"/>
      <c r="Y43" s="196"/>
      <c r="Z43" s="191"/>
      <c r="AA43" s="192"/>
      <c r="AB43" s="195"/>
      <c r="AC43" s="196"/>
      <c r="AD43" s="191"/>
      <c r="AE43" s="196"/>
      <c r="AF43" s="191"/>
      <c r="AG43" s="192"/>
      <c r="AH43" s="195"/>
      <c r="AI43" s="196"/>
      <c r="AJ43" s="191"/>
      <c r="AK43" s="196"/>
      <c r="AL43" s="191"/>
      <c r="AM43" s="192"/>
      <c r="AN43" s="1"/>
      <c r="AO43" s="1"/>
      <c r="AP43" s="1"/>
      <c r="AQ43" s="1"/>
      <c r="AR43" s="1"/>
      <c r="AS43" s="1"/>
      <c r="AT43" s="1"/>
      <c r="AU43" s="1"/>
      <c r="AV43" s="1"/>
      <c r="AW43" s="1"/>
      <c r="AX43" s="1"/>
      <c r="AY43" s="1"/>
      <c r="AZ43" s="1"/>
      <c r="BA43" s="1"/>
      <c r="BB43" s="1"/>
      <c r="BC43" s="1"/>
      <c r="BD43" s="1"/>
      <c r="BE43" s="1"/>
      <c r="BF43" s="1"/>
      <c r="BG43" s="1"/>
      <c r="BH43" s="1"/>
      <c r="BI43" s="1"/>
    </row>
    <row r="44" spans="1:61" ht="15.75" customHeight="1" x14ac:dyDescent="0.25">
      <c r="A44" s="1"/>
      <c r="B44" s="227"/>
      <c r="C44" s="128"/>
      <c r="D44" s="129"/>
      <c r="E44" s="138"/>
      <c r="F44" s="128"/>
      <c r="G44" s="128"/>
      <c r="H44" s="128"/>
      <c r="I44" s="129"/>
      <c r="J44" s="222" t="e">
        <f>IF(AND('MATRIZ DE RIESGOS '!#REF!="Muy Baja",'MATRIZ DE RIESGOS '!#REF!="Leve"),CONCATENATE("R",'MATRIZ DE RIESGOS '!#REF!),"")</f>
        <v>#REF!</v>
      </c>
      <c r="K44" s="194"/>
      <c r="L44" s="211" t="str">
        <f>IF(AND('MATRIZ DE RIESGOS '!$H$15="Muy Baja",'MATRIZ DE RIESGOS '!$L$15="Leve"),CONCATENATE("R",'MATRIZ DE RIESGOS '!$A$15),"")</f>
        <v/>
      </c>
      <c r="M44" s="194"/>
      <c r="N44" s="211" t="str">
        <f>IF(AND('MATRIZ DE RIESGOS '!$H$21="Muy Baja",'MATRIZ DE RIESGOS '!$L$21="Leve"),CONCATENATE("R",'MATRIZ DE RIESGOS '!$A$21),"")</f>
        <v/>
      </c>
      <c r="O44" s="190"/>
      <c r="P44" s="222" t="e">
        <f>IF(AND('MATRIZ DE RIESGOS '!#REF!="Muy Baja",'MATRIZ DE RIESGOS '!#REF!="Menor"),CONCATENATE("R",'MATRIZ DE RIESGOS '!#REF!),"")</f>
        <v>#REF!</v>
      </c>
      <c r="Q44" s="194"/>
      <c r="R44" s="211" t="str">
        <f>IF(AND('MATRIZ DE RIESGOS '!$H$15="Muy Baja",'MATRIZ DE RIESGOS '!$L$15="Menor"),CONCATENATE("R",'MATRIZ DE RIESGOS '!$A$15),"")</f>
        <v/>
      </c>
      <c r="S44" s="194"/>
      <c r="T44" s="211" t="str">
        <f>IF(AND('MATRIZ DE RIESGOS '!$H$21="Muy Baja",'MATRIZ DE RIESGOS '!$L$21="Menor"),CONCATENATE("R",'MATRIZ DE RIESGOS '!$A$21),"")</f>
        <v/>
      </c>
      <c r="U44" s="190"/>
      <c r="V44" s="213" t="e">
        <f>IF(AND('MATRIZ DE RIESGOS '!#REF!="Muy Baja",'MATRIZ DE RIESGOS '!#REF!="Moderado"),CONCATENATE("R",'MATRIZ DE RIESGOS '!#REF!),"")</f>
        <v>#REF!</v>
      </c>
      <c r="W44" s="194"/>
      <c r="X44" s="212" t="str">
        <f>IF(AND('MATRIZ DE RIESGOS '!$H$15="Muy Baja",'MATRIZ DE RIESGOS '!$L$15="Moderado"),CONCATENATE("R",'MATRIZ DE RIESGOS '!$A$15),"")</f>
        <v/>
      </c>
      <c r="Y44" s="194"/>
      <c r="Z44" s="212" t="str">
        <f>IF(AND('MATRIZ DE RIESGOS '!$H$21="Muy Baja",'MATRIZ DE RIESGOS '!$L$21="Moderado"),CONCATENATE("R",'MATRIZ DE RIESGOS '!$A$21),"")</f>
        <v/>
      </c>
      <c r="AA44" s="190"/>
      <c r="AB44" s="201" t="e">
        <f>IF(AND('MATRIZ DE RIESGOS '!#REF!="Muy Baja",'MATRIZ DE RIESGOS '!#REF!="Mayor"),CONCATENATE("R",'MATRIZ DE RIESGOS '!#REF!),"")</f>
        <v>#REF!</v>
      </c>
      <c r="AC44" s="194"/>
      <c r="AD44" s="189" t="str">
        <f>IF(AND('MATRIZ DE RIESGOS '!$H$15="Muy Baja",'MATRIZ DE RIESGOS '!$L$15="Mayor"),CONCATENATE("R",'MATRIZ DE RIESGOS '!$A$15),"")</f>
        <v/>
      </c>
      <c r="AE44" s="194"/>
      <c r="AF44" s="189" t="str">
        <f>IF(AND('MATRIZ DE RIESGOS '!$H$21="Muy Baja",'MATRIZ DE RIESGOS '!$L$21="Mayor"),CONCATENATE("R",'MATRIZ DE RIESGOS '!$A$21),"")</f>
        <v/>
      </c>
      <c r="AG44" s="190"/>
      <c r="AH44" s="193" t="e">
        <f>IF(AND('MATRIZ DE RIESGOS '!#REF!="Muy Baja",'MATRIZ DE RIESGOS '!#REF!="Catastrófico"),CONCATENATE("R",'MATRIZ DE RIESGOS '!#REF!),"")</f>
        <v>#REF!</v>
      </c>
      <c r="AI44" s="194"/>
      <c r="AJ44" s="197" t="str">
        <f>IF(AND('MATRIZ DE RIESGOS '!$H$15="Muy Baja",'MATRIZ DE RIESGOS '!$L$15="Catastrófico"),CONCATENATE("R",'MATRIZ DE RIESGOS '!$A$15),"")</f>
        <v/>
      </c>
      <c r="AK44" s="194"/>
      <c r="AL44" s="197" t="str">
        <f>IF(AND('MATRIZ DE RIESGOS '!$H$21="Muy Baja",'MATRIZ DE RIESGOS '!$L$21="Catastrófico"),CONCATENATE("R",'MATRIZ DE RIESGOS '!$A$21),"")</f>
        <v/>
      </c>
      <c r="AM44" s="190"/>
      <c r="AN44" s="1"/>
      <c r="AO44" s="1"/>
      <c r="AP44" s="1"/>
      <c r="AQ44" s="1"/>
      <c r="AR44" s="1"/>
      <c r="AS44" s="1"/>
      <c r="AT44" s="1"/>
      <c r="AU44" s="1"/>
      <c r="AV44" s="1"/>
      <c r="AW44" s="1"/>
      <c r="AX44" s="1"/>
      <c r="AY44" s="1"/>
      <c r="AZ44" s="1"/>
      <c r="BA44" s="1"/>
      <c r="BB44" s="1"/>
      <c r="BC44" s="1"/>
      <c r="BD44" s="1"/>
      <c r="BE44" s="1"/>
      <c r="BF44" s="1"/>
      <c r="BG44" s="1"/>
      <c r="BH44" s="1"/>
      <c r="BI44" s="1"/>
    </row>
    <row r="45" spans="1:61" ht="15.75" customHeight="1" x14ac:dyDescent="0.25">
      <c r="A45" s="1"/>
      <c r="B45" s="191"/>
      <c r="C45" s="229"/>
      <c r="D45" s="192"/>
      <c r="E45" s="203"/>
      <c r="F45" s="216"/>
      <c r="G45" s="216"/>
      <c r="H45" s="216"/>
      <c r="I45" s="206"/>
      <c r="J45" s="203"/>
      <c r="K45" s="204"/>
      <c r="L45" s="205"/>
      <c r="M45" s="204"/>
      <c r="N45" s="205"/>
      <c r="O45" s="206"/>
      <c r="P45" s="203"/>
      <c r="Q45" s="204"/>
      <c r="R45" s="205"/>
      <c r="S45" s="204"/>
      <c r="T45" s="205"/>
      <c r="U45" s="206"/>
      <c r="V45" s="203"/>
      <c r="W45" s="204"/>
      <c r="X45" s="205"/>
      <c r="Y45" s="204"/>
      <c r="Z45" s="205"/>
      <c r="AA45" s="206"/>
      <c r="AB45" s="203"/>
      <c r="AC45" s="204"/>
      <c r="AD45" s="205"/>
      <c r="AE45" s="204"/>
      <c r="AF45" s="205"/>
      <c r="AG45" s="206"/>
      <c r="AH45" s="203"/>
      <c r="AI45" s="204"/>
      <c r="AJ45" s="205"/>
      <c r="AK45" s="204"/>
      <c r="AL45" s="205"/>
      <c r="AM45" s="206"/>
      <c r="AN45" s="1"/>
      <c r="AO45" s="1"/>
      <c r="AP45" s="1"/>
      <c r="AQ45" s="1"/>
      <c r="AR45" s="1"/>
      <c r="AS45" s="1"/>
      <c r="AT45" s="1"/>
      <c r="AU45" s="1"/>
      <c r="AV45" s="1"/>
      <c r="AW45" s="1"/>
      <c r="AX45" s="1"/>
      <c r="AY45" s="1"/>
      <c r="AZ45" s="1"/>
      <c r="BA45" s="1"/>
      <c r="BB45" s="1"/>
      <c r="BC45" s="1"/>
      <c r="BD45" s="1"/>
      <c r="BE45" s="1"/>
      <c r="BF45" s="1"/>
      <c r="BG45" s="1"/>
      <c r="BH45" s="1"/>
      <c r="BI45" s="1"/>
    </row>
    <row r="46" spans="1:61" ht="15.75" customHeight="1" x14ac:dyDescent="0.25">
      <c r="A46" s="1"/>
      <c r="B46" s="1"/>
      <c r="C46" s="1"/>
      <c r="D46" s="1"/>
      <c r="E46" s="1"/>
      <c r="F46" s="1"/>
      <c r="G46" s="1"/>
      <c r="H46" s="1"/>
      <c r="I46" s="1"/>
      <c r="J46" s="220" t="s">
        <v>123</v>
      </c>
      <c r="K46" s="215"/>
      <c r="L46" s="215"/>
      <c r="M46" s="215"/>
      <c r="N46" s="215"/>
      <c r="O46" s="208"/>
      <c r="P46" s="220" t="s">
        <v>124</v>
      </c>
      <c r="Q46" s="215"/>
      <c r="R46" s="215"/>
      <c r="S46" s="215"/>
      <c r="T46" s="215"/>
      <c r="U46" s="208"/>
      <c r="V46" s="220" t="s">
        <v>125</v>
      </c>
      <c r="W46" s="215"/>
      <c r="X46" s="215"/>
      <c r="Y46" s="215"/>
      <c r="Z46" s="215"/>
      <c r="AA46" s="208"/>
      <c r="AB46" s="220" t="s">
        <v>126</v>
      </c>
      <c r="AC46" s="215"/>
      <c r="AD46" s="215"/>
      <c r="AE46" s="215"/>
      <c r="AF46" s="215"/>
      <c r="AG46" s="208"/>
      <c r="AH46" s="220" t="s">
        <v>127</v>
      </c>
      <c r="AI46" s="215"/>
      <c r="AJ46" s="215"/>
      <c r="AK46" s="215"/>
      <c r="AL46" s="215"/>
      <c r="AM46" s="208"/>
      <c r="AN46" s="1"/>
      <c r="AO46" s="1"/>
      <c r="AP46" s="1"/>
      <c r="AQ46" s="1"/>
      <c r="AR46" s="1"/>
      <c r="AS46" s="1"/>
      <c r="AT46" s="1"/>
      <c r="AU46" s="1"/>
      <c r="AV46" s="1"/>
      <c r="AW46" s="1"/>
      <c r="AX46" s="1"/>
      <c r="AY46" s="1"/>
      <c r="AZ46" s="1"/>
      <c r="BA46" s="1"/>
      <c r="BB46" s="1"/>
      <c r="BC46" s="1"/>
      <c r="BD46" s="1"/>
      <c r="BE46" s="1"/>
      <c r="BF46" s="1"/>
      <c r="BG46" s="1"/>
      <c r="BH46" s="1"/>
      <c r="BI46" s="1"/>
    </row>
    <row r="47" spans="1:61" ht="15.75" customHeight="1" x14ac:dyDescent="0.25">
      <c r="A47" s="1"/>
      <c r="B47" s="1"/>
      <c r="C47" s="1"/>
      <c r="D47" s="1"/>
      <c r="E47" s="1"/>
      <c r="F47" s="1"/>
      <c r="G47" s="1"/>
      <c r="H47" s="1"/>
      <c r="I47" s="1"/>
      <c r="J47" s="138"/>
      <c r="K47" s="128"/>
      <c r="L47" s="128"/>
      <c r="M47" s="128"/>
      <c r="N47" s="128"/>
      <c r="O47" s="129"/>
      <c r="P47" s="138"/>
      <c r="Q47" s="128"/>
      <c r="R47" s="128"/>
      <c r="S47" s="128"/>
      <c r="T47" s="128"/>
      <c r="U47" s="129"/>
      <c r="V47" s="138"/>
      <c r="W47" s="128"/>
      <c r="X47" s="128"/>
      <c r="Y47" s="128"/>
      <c r="Z47" s="128"/>
      <c r="AA47" s="129"/>
      <c r="AB47" s="138"/>
      <c r="AC47" s="128"/>
      <c r="AD47" s="128"/>
      <c r="AE47" s="128"/>
      <c r="AF47" s="128"/>
      <c r="AG47" s="129"/>
      <c r="AH47" s="138"/>
      <c r="AI47" s="128"/>
      <c r="AJ47" s="128"/>
      <c r="AK47" s="128"/>
      <c r="AL47" s="128"/>
      <c r="AM47" s="129"/>
      <c r="AN47" s="1"/>
      <c r="AO47" s="1"/>
      <c r="AP47" s="1"/>
      <c r="AQ47" s="1"/>
      <c r="AR47" s="1"/>
      <c r="AS47" s="1"/>
      <c r="AT47" s="1"/>
      <c r="AU47" s="1"/>
      <c r="AV47" s="1"/>
      <c r="AW47" s="1"/>
      <c r="AX47" s="1"/>
      <c r="AY47" s="1"/>
      <c r="AZ47" s="1"/>
      <c r="BA47" s="1"/>
      <c r="BB47" s="1"/>
      <c r="BC47" s="1"/>
      <c r="BD47" s="1"/>
      <c r="BE47" s="1"/>
      <c r="BF47" s="1"/>
      <c r="BG47" s="1"/>
      <c r="BH47" s="1"/>
      <c r="BI47" s="1"/>
    </row>
    <row r="48" spans="1:61" ht="15.75" customHeight="1" x14ac:dyDescent="0.25">
      <c r="A48" s="1"/>
      <c r="B48" s="1"/>
      <c r="C48" s="1"/>
      <c r="D48" s="1"/>
      <c r="E48" s="1"/>
      <c r="F48" s="1"/>
      <c r="G48" s="1"/>
      <c r="H48" s="1"/>
      <c r="I48" s="1"/>
      <c r="J48" s="138"/>
      <c r="K48" s="128"/>
      <c r="L48" s="128"/>
      <c r="M48" s="128"/>
      <c r="N48" s="128"/>
      <c r="O48" s="129"/>
      <c r="P48" s="138"/>
      <c r="Q48" s="128"/>
      <c r="R48" s="128"/>
      <c r="S48" s="128"/>
      <c r="T48" s="128"/>
      <c r="U48" s="129"/>
      <c r="V48" s="138"/>
      <c r="W48" s="128"/>
      <c r="X48" s="128"/>
      <c r="Y48" s="128"/>
      <c r="Z48" s="128"/>
      <c r="AA48" s="129"/>
      <c r="AB48" s="138"/>
      <c r="AC48" s="128"/>
      <c r="AD48" s="128"/>
      <c r="AE48" s="128"/>
      <c r="AF48" s="128"/>
      <c r="AG48" s="129"/>
      <c r="AH48" s="138"/>
      <c r="AI48" s="128"/>
      <c r="AJ48" s="128"/>
      <c r="AK48" s="128"/>
      <c r="AL48" s="128"/>
      <c r="AM48" s="129"/>
      <c r="AN48" s="1"/>
      <c r="AO48" s="1"/>
      <c r="AP48" s="1"/>
      <c r="AQ48" s="1"/>
      <c r="AR48" s="1"/>
      <c r="AS48" s="1"/>
      <c r="AT48" s="1"/>
      <c r="AU48" s="1"/>
      <c r="AV48" s="1"/>
      <c r="AW48" s="1"/>
      <c r="AX48" s="1"/>
      <c r="AY48" s="1"/>
      <c r="AZ48" s="1"/>
      <c r="BA48" s="1"/>
      <c r="BB48" s="1"/>
      <c r="BC48" s="1"/>
      <c r="BD48" s="1"/>
      <c r="BE48" s="1"/>
      <c r="BF48" s="1"/>
      <c r="BG48" s="1"/>
      <c r="BH48" s="1"/>
      <c r="BI48" s="1"/>
    </row>
    <row r="49" spans="1:61" ht="15.75" customHeight="1" x14ac:dyDescent="0.25">
      <c r="A49" s="1"/>
      <c r="B49" s="1"/>
      <c r="C49" s="1"/>
      <c r="D49" s="1"/>
      <c r="E49" s="1"/>
      <c r="F49" s="1"/>
      <c r="G49" s="1"/>
      <c r="H49" s="1"/>
      <c r="I49" s="1"/>
      <c r="J49" s="138"/>
      <c r="K49" s="128"/>
      <c r="L49" s="128"/>
      <c r="M49" s="128"/>
      <c r="N49" s="128"/>
      <c r="O49" s="129"/>
      <c r="P49" s="138"/>
      <c r="Q49" s="128"/>
      <c r="R49" s="128"/>
      <c r="S49" s="128"/>
      <c r="T49" s="128"/>
      <c r="U49" s="129"/>
      <c r="V49" s="138"/>
      <c r="W49" s="128"/>
      <c r="X49" s="128"/>
      <c r="Y49" s="128"/>
      <c r="Z49" s="128"/>
      <c r="AA49" s="129"/>
      <c r="AB49" s="138"/>
      <c r="AC49" s="128"/>
      <c r="AD49" s="128"/>
      <c r="AE49" s="128"/>
      <c r="AF49" s="128"/>
      <c r="AG49" s="129"/>
      <c r="AH49" s="138"/>
      <c r="AI49" s="128"/>
      <c r="AJ49" s="128"/>
      <c r="AK49" s="128"/>
      <c r="AL49" s="128"/>
      <c r="AM49" s="129"/>
      <c r="AN49" s="1"/>
      <c r="AO49" s="1"/>
      <c r="AP49" s="1"/>
      <c r="AQ49" s="1"/>
      <c r="AR49" s="1"/>
      <c r="AS49" s="1"/>
      <c r="AT49" s="1"/>
      <c r="AU49" s="1"/>
      <c r="AV49" s="1"/>
      <c r="AW49" s="1"/>
      <c r="AX49" s="1"/>
      <c r="AY49" s="1"/>
      <c r="AZ49" s="1"/>
      <c r="BA49" s="1"/>
      <c r="BB49" s="1"/>
      <c r="BC49" s="1"/>
      <c r="BD49" s="1"/>
      <c r="BE49" s="1"/>
      <c r="BF49" s="1"/>
      <c r="BG49" s="1"/>
      <c r="BH49" s="1"/>
      <c r="BI49" s="1"/>
    </row>
    <row r="50" spans="1:61" ht="15.75" customHeight="1" x14ac:dyDescent="0.25">
      <c r="A50" s="1"/>
      <c r="B50" s="1"/>
      <c r="C50" s="1"/>
      <c r="D50" s="1"/>
      <c r="E50" s="1"/>
      <c r="F50" s="1"/>
      <c r="G50" s="1"/>
      <c r="H50" s="1"/>
      <c r="I50" s="1"/>
      <c r="J50" s="138"/>
      <c r="K50" s="128"/>
      <c r="L50" s="128"/>
      <c r="M50" s="128"/>
      <c r="N50" s="128"/>
      <c r="O50" s="129"/>
      <c r="P50" s="138"/>
      <c r="Q50" s="128"/>
      <c r="R50" s="128"/>
      <c r="S50" s="128"/>
      <c r="T50" s="128"/>
      <c r="U50" s="129"/>
      <c r="V50" s="138"/>
      <c r="W50" s="128"/>
      <c r="X50" s="128"/>
      <c r="Y50" s="128"/>
      <c r="Z50" s="128"/>
      <c r="AA50" s="129"/>
      <c r="AB50" s="138"/>
      <c r="AC50" s="128"/>
      <c r="AD50" s="128"/>
      <c r="AE50" s="128"/>
      <c r="AF50" s="128"/>
      <c r="AG50" s="129"/>
      <c r="AH50" s="138"/>
      <c r="AI50" s="128"/>
      <c r="AJ50" s="128"/>
      <c r="AK50" s="128"/>
      <c r="AL50" s="128"/>
      <c r="AM50" s="129"/>
      <c r="AN50" s="1"/>
      <c r="AO50" s="1"/>
      <c r="AP50" s="1"/>
      <c r="AQ50" s="1"/>
      <c r="AR50" s="1"/>
      <c r="AS50" s="1"/>
      <c r="AT50" s="1"/>
      <c r="AU50" s="1"/>
      <c r="AV50" s="1"/>
      <c r="AW50" s="1"/>
      <c r="AX50" s="1"/>
      <c r="AY50" s="1"/>
      <c r="AZ50" s="1"/>
      <c r="BA50" s="1"/>
      <c r="BB50" s="1"/>
      <c r="BC50" s="1"/>
      <c r="BD50" s="1"/>
      <c r="BE50" s="1"/>
      <c r="BF50" s="1"/>
      <c r="BG50" s="1"/>
      <c r="BH50" s="1"/>
      <c r="BI50" s="1"/>
    </row>
    <row r="51" spans="1:61" ht="15.75" customHeight="1" x14ac:dyDescent="0.25">
      <c r="A51" s="1"/>
      <c r="B51" s="1"/>
      <c r="C51" s="1"/>
      <c r="D51" s="1"/>
      <c r="E51" s="1"/>
      <c r="F51" s="1"/>
      <c r="G51" s="1"/>
      <c r="H51" s="1"/>
      <c r="I51" s="1"/>
      <c r="J51" s="203"/>
      <c r="K51" s="216"/>
      <c r="L51" s="216"/>
      <c r="M51" s="216"/>
      <c r="N51" s="216"/>
      <c r="O51" s="206"/>
      <c r="P51" s="203"/>
      <c r="Q51" s="216"/>
      <c r="R51" s="216"/>
      <c r="S51" s="216"/>
      <c r="T51" s="216"/>
      <c r="U51" s="206"/>
      <c r="V51" s="203"/>
      <c r="W51" s="216"/>
      <c r="X51" s="216"/>
      <c r="Y51" s="216"/>
      <c r="Z51" s="216"/>
      <c r="AA51" s="206"/>
      <c r="AB51" s="203"/>
      <c r="AC51" s="216"/>
      <c r="AD51" s="216"/>
      <c r="AE51" s="216"/>
      <c r="AF51" s="216"/>
      <c r="AG51" s="206"/>
      <c r="AH51" s="203"/>
      <c r="AI51" s="216"/>
      <c r="AJ51" s="216"/>
      <c r="AK51" s="216"/>
      <c r="AL51" s="216"/>
      <c r="AM51" s="206"/>
      <c r="AN51" s="1"/>
      <c r="AO51" s="1"/>
      <c r="AP51" s="1"/>
      <c r="AQ51" s="1"/>
      <c r="AR51" s="1"/>
      <c r="AS51" s="1"/>
      <c r="AT51" s="1"/>
      <c r="AU51" s="1"/>
      <c r="AV51" s="1"/>
      <c r="AW51" s="1"/>
      <c r="AX51" s="1"/>
      <c r="AY51" s="1"/>
      <c r="AZ51" s="1"/>
      <c r="BA51" s="1"/>
      <c r="BB51" s="1"/>
      <c r="BC51" s="1"/>
      <c r="BD51" s="1"/>
      <c r="BE51" s="1"/>
      <c r="BF51" s="1"/>
      <c r="BG51" s="1"/>
      <c r="BH51" s="1"/>
      <c r="BI51" s="1"/>
    </row>
    <row r="52" spans="1:6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x14ac:dyDescent="0.25">
      <c r="A53" s="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1"/>
      <c r="AV53" s="1"/>
      <c r="AW53" s="1"/>
      <c r="AX53" s="1"/>
      <c r="AY53" s="1"/>
      <c r="AZ53" s="1"/>
      <c r="BA53" s="1"/>
      <c r="BB53" s="1"/>
      <c r="BC53" s="1"/>
      <c r="BD53" s="1"/>
      <c r="BE53" s="1"/>
      <c r="BF53" s="1"/>
      <c r="BG53" s="1"/>
      <c r="BH53" s="1"/>
      <c r="BI53" s="1"/>
    </row>
    <row r="54" spans="1:61" ht="15" customHeight="1" x14ac:dyDescent="0.25">
      <c r="A54" s="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1"/>
      <c r="AV54" s="1"/>
      <c r="AW54" s="1"/>
      <c r="AX54" s="1"/>
      <c r="AY54" s="1"/>
      <c r="AZ54" s="1"/>
      <c r="BA54" s="1"/>
      <c r="BB54" s="1"/>
      <c r="BC54" s="1"/>
      <c r="BD54" s="1"/>
      <c r="BE54" s="1"/>
      <c r="BF54" s="1"/>
      <c r="BG54" s="1"/>
      <c r="BH54" s="1"/>
      <c r="BI54" s="1"/>
    </row>
    <row r="55" spans="1:6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spans="1:6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spans="1:6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spans="1:6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spans="1:6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spans="1:6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spans="1:6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spans="1:6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spans="1:6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spans="1:6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spans="1:6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spans="1:6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spans="1:6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spans="1:6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spans="1:6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spans="1:6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spans="1:6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spans="1:6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spans="1:6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spans="1:6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spans="1:6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1:6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1:6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1:6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spans="1:6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spans="1:6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spans="1:6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spans="1:6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spans="1:6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spans="1:6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spans="1:6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spans="1:6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spans="1:6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spans="1:6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spans="1:6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spans="1:6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spans="1:6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spans="1:6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spans="1:6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spans="1:6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1:6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1:6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1:6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1:6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1:6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1:6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1:6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1:6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61"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61"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61"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61"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2:61"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2:61"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2:61"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2:61"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2:61"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2:61"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2:61"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2:61"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2:61" ht="15.75" customHeight="1" x14ac:dyDescent="0.25">
      <c r="B137" s="1"/>
      <c r="C137" s="1"/>
      <c r="D137" s="1"/>
      <c r="E137" s="1"/>
      <c r="F137" s="1"/>
      <c r="G137" s="1"/>
      <c r="H137" s="1"/>
      <c r="I137" s="1"/>
    </row>
    <row r="138" spans="2:61" ht="15.75" customHeight="1" x14ac:dyDescent="0.25">
      <c r="B138" s="1"/>
      <c r="C138" s="1"/>
      <c r="D138" s="1"/>
      <c r="E138" s="1"/>
      <c r="F138" s="1"/>
      <c r="G138" s="1"/>
      <c r="H138" s="1"/>
      <c r="I138" s="1"/>
    </row>
    <row r="139" spans="2:61" ht="15.75" customHeight="1" x14ac:dyDescent="0.25">
      <c r="B139" s="1"/>
      <c r="C139" s="1"/>
      <c r="D139" s="1"/>
      <c r="E139" s="1"/>
      <c r="F139" s="1"/>
      <c r="G139" s="1"/>
      <c r="H139" s="1"/>
      <c r="I139" s="1"/>
    </row>
    <row r="140" spans="2:61" ht="15.75" customHeight="1" x14ac:dyDescent="0.25">
      <c r="B140" s="1"/>
      <c r="C140" s="1"/>
      <c r="D140" s="1"/>
      <c r="E140" s="1"/>
      <c r="F140" s="1"/>
      <c r="G140" s="1"/>
      <c r="H140" s="1"/>
      <c r="I140" s="1"/>
    </row>
    <row r="141" spans="2:61" ht="15.75" customHeight="1" x14ac:dyDescent="0.25"/>
    <row r="142" spans="2:61" ht="15.75" customHeight="1" x14ac:dyDescent="0.25"/>
    <row r="143" spans="2:61" ht="15.75" customHeight="1" x14ac:dyDescent="0.25"/>
    <row r="144" spans="2:61"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1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00"/>
  <sheetViews>
    <sheetView workbookViewId="0"/>
  </sheetViews>
  <sheetFormatPr baseColWidth="10" defaultColWidth="14.42578125" defaultRowHeight="15" customHeight="1" x14ac:dyDescent="0.25"/>
  <cols>
    <col min="1" max="1" width="9.28515625" customWidth="1"/>
    <col min="2" max="18" width="5" customWidth="1"/>
    <col min="19" max="19" width="7.28515625" customWidth="1"/>
    <col min="20" max="23" width="5" customWidth="1"/>
    <col min="24" max="24" width="7.42578125" customWidth="1"/>
    <col min="25" max="26" width="5" customWidth="1"/>
    <col min="27" max="27" width="9.28515625" customWidth="1"/>
    <col min="28" max="28" width="5" customWidth="1"/>
    <col min="29" max="29" width="6.42578125" customWidth="1"/>
    <col min="30" max="33" width="5" customWidth="1"/>
    <col min="34" max="34" width="7.42578125" customWidth="1"/>
    <col min="35" max="39" width="5" customWidth="1"/>
    <col min="40" max="40" width="9.28515625" customWidth="1"/>
    <col min="41" max="46" width="5" customWidth="1"/>
    <col min="47" max="61" width="9.28515625" customWidth="1"/>
  </cols>
  <sheetData>
    <row r="1" spans="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x14ac:dyDescent="0.25">
      <c r="A2" s="1"/>
      <c r="B2" s="236" t="s">
        <v>128</v>
      </c>
      <c r="C2" s="128"/>
      <c r="D2" s="128"/>
      <c r="E2" s="128"/>
      <c r="F2" s="128"/>
      <c r="G2" s="128"/>
      <c r="H2" s="128"/>
      <c r="I2" s="128"/>
      <c r="J2" s="225" t="s">
        <v>15</v>
      </c>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194"/>
      <c r="AN2" s="1"/>
      <c r="AO2" s="1"/>
      <c r="AP2" s="1"/>
      <c r="AQ2" s="1"/>
      <c r="AR2" s="1"/>
      <c r="AS2" s="1"/>
      <c r="AT2" s="1"/>
      <c r="AU2" s="1"/>
      <c r="AV2" s="1"/>
      <c r="AW2" s="1"/>
      <c r="AX2" s="1"/>
      <c r="AY2" s="1"/>
      <c r="AZ2" s="1"/>
      <c r="BA2" s="1"/>
      <c r="BB2" s="1"/>
      <c r="BC2" s="1"/>
      <c r="BD2" s="1"/>
      <c r="BE2" s="1"/>
      <c r="BF2" s="1"/>
      <c r="BG2" s="1"/>
      <c r="BH2" s="1"/>
      <c r="BI2" s="1"/>
    </row>
    <row r="3" spans="1:61" ht="18.75" customHeight="1" x14ac:dyDescent="0.25">
      <c r="A3" s="1"/>
      <c r="B3" s="128"/>
      <c r="C3" s="128"/>
      <c r="D3" s="128"/>
      <c r="E3" s="128"/>
      <c r="F3" s="128"/>
      <c r="G3" s="128"/>
      <c r="H3" s="128"/>
      <c r="I3" s="128"/>
      <c r="J3" s="227"/>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228"/>
      <c r="AN3" s="1"/>
      <c r="AO3" s="1"/>
      <c r="AP3" s="1"/>
      <c r="AQ3" s="1"/>
      <c r="AR3" s="1"/>
      <c r="AS3" s="1"/>
      <c r="AT3" s="1"/>
      <c r="AU3" s="1"/>
      <c r="AV3" s="1"/>
      <c r="AW3" s="1"/>
      <c r="AX3" s="1"/>
      <c r="AY3" s="1"/>
      <c r="AZ3" s="1"/>
      <c r="BA3" s="1"/>
      <c r="BB3" s="1"/>
      <c r="BC3" s="1"/>
      <c r="BD3" s="1"/>
      <c r="BE3" s="1"/>
      <c r="BF3" s="1"/>
      <c r="BG3" s="1"/>
      <c r="BH3" s="1"/>
      <c r="BI3" s="1"/>
    </row>
    <row r="4" spans="1:61" ht="15" customHeight="1" x14ac:dyDescent="0.25">
      <c r="A4" s="1"/>
      <c r="B4" s="128"/>
      <c r="C4" s="128"/>
      <c r="D4" s="128"/>
      <c r="E4" s="128"/>
      <c r="F4" s="128"/>
      <c r="G4" s="128"/>
      <c r="H4" s="128"/>
      <c r="I4" s="128"/>
      <c r="J4" s="191"/>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196"/>
      <c r="AN4" s="1"/>
      <c r="AO4" s="1"/>
      <c r="AP4" s="1"/>
      <c r="AQ4" s="1"/>
      <c r="AR4" s="1"/>
      <c r="AS4" s="1"/>
      <c r="AT4" s="1"/>
      <c r="AU4" s="1"/>
      <c r="AV4" s="1"/>
      <c r="AW4" s="1"/>
      <c r="AX4" s="1"/>
      <c r="AY4" s="1"/>
      <c r="AZ4" s="1"/>
      <c r="BA4" s="1"/>
      <c r="BB4" s="1"/>
      <c r="BC4" s="1"/>
      <c r="BD4" s="1"/>
      <c r="BE4" s="1"/>
      <c r="BF4" s="1"/>
      <c r="BG4" s="1"/>
      <c r="BH4" s="1"/>
      <c r="BI4" s="1"/>
    </row>
    <row r="5" spans="1:6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x14ac:dyDescent="0.25">
      <c r="A6" s="1"/>
      <c r="B6" s="230" t="s">
        <v>113</v>
      </c>
      <c r="C6" s="226"/>
      <c r="D6" s="190"/>
      <c r="E6" s="235" t="s">
        <v>114</v>
      </c>
      <c r="F6" s="215"/>
      <c r="G6" s="215"/>
      <c r="H6" s="215"/>
      <c r="I6" s="208"/>
      <c r="J6" s="43" t="str">
        <f ca="1">IF(AND('MATRIZ DE RIESGOS '!$Y$10="Muy Alta",'MATRIZ DE RIESGOS '!$AA$10="Leve"),CONCATENATE("R1C",'MATRIZ DE RIESGOS '!$O$10),"")</f>
        <v/>
      </c>
      <c r="K6" s="44" t="str">
        <f ca="1">IF(AND('MATRIZ DE RIESGOS '!$Y$11="Muy Alta",'MATRIZ DE RIESGOS '!$AA$11="Leve"),CONCATENATE("R1C",'MATRIZ DE RIESGOS '!$O$11),"")</f>
        <v/>
      </c>
      <c r="L6" s="44" t="str">
        <f ca="1">IF(AND('MATRIZ DE RIESGOS '!$Y$12="Muy Alta",'MATRIZ DE RIESGOS '!$AA$12="Leve"),CONCATENATE("R1C",'MATRIZ DE RIESGOS '!$O$12),"")</f>
        <v/>
      </c>
      <c r="M6" s="44" t="str">
        <f ca="1">IF(AND('MATRIZ DE RIESGOS '!$Y$13="Muy Alta",'MATRIZ DE RIESGOS '!$AA$13="Leve"),CONCATENATE("R1C",'MATRIZ DE RIESGOS '!$O$13),"")</f>
        <v/>
      </c>
      <c r="N6" s="44" t="str">
        <f ca="1">IF(AND('MATRIZ DE RIESGOS '!$Y$14="Muy Alta",'MATRIZ DE RIESGOS '!$AA$14="Leve"),CONCATENATE("R1C",'MATRIZ DE RIESGOS '!$O$14),"")</f>
        <v/>
      </c>
      <c r="O6" s="45" t="e">
        <f>IF(AND('MATRIZ DE RIESGOS '!#REF!="Muy Alta",'MATRIZ DE RIESGOS '!#REF!="Leve"),CONCATENATE("R1C",'MATRIZ DE RIESGOS '!#REF!),"")</f>
        <v>#REF!</v>
      </c>
      <c r="P6" s="43" t="str">
        <f ca="1">IF(AND('MATRIZ DE RIESGOS '!$Y$10="Muy Alta",'MATRIZ DE RIESGOS '!$AA$10="Menor"),CONCATENATE("R1C",'MATRIZ DE RIESGOS '!$O$10),"")</f>
        <v/>
      </c>
      <c r="Q6" s="44" t="str">
        <f ca="1">IF(AND('MATRIZ DE RIESGOS '!$Y$11="Muy Alta",'MATRIZ DE RIESGOS '!$AA$11="Menor"),CONCATENATE("R1C",'MATRIZ DE RIESGOS '!$O$11),"")</f>
        <v/>
      </c>
      <c r="R6" s="44" t="str">
        <f ca="1">IF(AND('MATRIZ DE RIESGOS '!$Y$12="Muy Alta",'MATRIZ DE RIESGOS '!$AA$12="Menor"),CONCATENATE("R1C",'MATRIZ DE RIESGOS '!$O$12),"")</f>
        <v/>
      </c>
      <c r="S6" s="44" t="str">
        <f ca="1">IF(AND('MATRIZ DE RIESGOS '!$Y$13="Muy Alta",'MATRIZ DE RIESGOS '!$AA$13="Menor"),CONCATENATE("R1C",'MATRIZ DE RIESGOS '!$O$13),"")</f>
        <v/>
      </c>
      <c r="T6" s="44" t="str">
        <f ca="1">IF(AND('MATRIZ DE RIESGOS '!$Y$14="Muy Alta",'MATRIZ DE RIESGOS '!$AA$14="Menor"),CONCATENATE("R1C",'MATRIZ DE RIESGOS '!$O$14),"")</f>
        <v/>
      </c>
      <c r="U6" s="45" t="e">
        <f>IF(AND('MATRIZ DE RIESGOS '!#REF!="Muy Alta",'MATRIZ DE RIESGOS '!#REF!="Menor"),CONCATENATE("R1C",'MATRIZ DE RIESGOS '!#REF!),"")</f>
        <v>#REF!</v>
      </c>
      <c r="V6" s="43" t="str">
        <f ca="1">IF(AND('MATRIZ DE RIESGOS '!$Y$10="Muy Alta",'MATRIZ DE RIESGOS '!$AA$10="Moderado"),CONCATENATE("R1C",'MATRIZ DE RIESGOS '!$O$10),"")</f>
        <v/>
      </c>
      <c r="W6" s="44" t="str">
        <f ca="1">IF(AND('MATRIZ DE RIESGOS '!$Y$11="Muy Alta",'MATRIZ DE RIESGOS '!$AA$11="Moderado"),CONCATENATE("R1C",'MATRIZ DE RIESGOS '!$O$11),"")</f>
        <v/>
      </c>
      <c r="X6" s="44" t="str">
        <f ca="1">IF(AND('MATRIZ DE RIESGOS '!$Y$12="Muy Alta",'MATRIZ DE RIESGOS '!$AA$12="Moderado"),CONCATENATE("R1C",'MATRIZ DE RIESGOS '!$O$12),"")</f>
        <v/>
      </c>
      <c r="Y6" s="44" t="str">
        <f ca="1">IF(AND('MATRIZ DE RIESGOS '!$Y$13="Muy Alta",'MATRIZ DE RIESGOS '!$AA$13="Moderado"),CONCATENATE("R1C",'MATRIZ DE RIESGOS '!$O$13),"")</f>
        <v/>
      </c>
      <c r="Z6" s="44" t="str">
        <f ca="1">IF(AND('MATRIZ DE RIESGOS '!$Y$14="Muy Alta",'MATRIZ DE RIESGOS '!$AA$14="Moderado"),CONCATENATE("R1C",'MATRIZ DE RIESGOS '!$O$14),"")</f>
        <v/>
      </c>
      <c r="AA6" s="45" t="e">
        <f>IF(AND('MATRIZ DE RIESGOS '!#REF!="Muy Alta",'MATRIZ DE RIESGOS '!#REF!="Moderado"),CONCATENATE("R1C",'MATRIZ DE RIESGOS '!#REF!),"")</f>
        <v>#REF!</v>
      </c>
      <c r="AB6" s="43" t="str">
        <f ca="1">IF(AND('MATRIZ DE RIESGOS '!$Y$10="Muy Alta",'MATRIZ DE RIESGOS '!$AA$10="Mayor"),CONCATENATE("R1C",'MATRIZ DE RIESGOS '!$O$10),"")</f>
        <v/>
      </c>
      <c r="AC6" s="44" t="str">
        <f ca="1">IF(AND('MATRIZ DE RIESGOS '!$Y$11="Muy Alta",'MATRIZ DE RIESGOS '!$AA$11="Mayor"),CONCATENATE("R1C",'MATRIZ DE RIESGOS '!$O$11),"")</f>
        <v/>
      </c>
      <c r="AD6" s="44" t="str">
        <f ca="1">IF(AND('MATRIZ DE RIESGOS '!$Y$12="Muy Alta",'MATRIZ DE RIESGOS '!$AA$12="Mayor"),CONCATENATE("R1C",'MATRIZ DE RIESGOS '!$O$12),"")</f>
        <v/>
      </c>
      <c r="AE6" s="44" t="str">
        <f ca="1">IF(AND('MATRIZ DE RIESGOS '!$Y$13="Muy Alta",'MATRIZ DE RIESGOS '!$AA$13="Mayor"),CONCATENATE("R1C",'MATRIZ DE RIESGOS '!$O$13),"")</f>
        <v/>
      </c>
      <c r="AF6" s="44" t="str">
        <f ca="1">IF(AND('MATRIZ DE RIESGOS '!$Y$14="Muy Alta",'MATRIZ DE RIESGOS '!$AA$14="Mayor"),CONCATENATE("R1C",'MATRIZ DE RIESGOS '!$O$14),"")</f>
        <v/>
      </c>
      <c r="AG6" s="45" t="e">
        <f>IF(AND('MATRIZ DE RIESGOS '!#REF!="Muy Alta",'MATRIZ DE RIESGOS '!#REF!="Mayor"),CONCATENATE("R1C",'MATRIZ DE RIESGOS '!#REF!),"")</f>
        <v>#REF!</v>
      </c>
      <c r="AH6" s="46" t="str">
        <f ca="1">IF(AND('MATRIZ DE RIESGOS '!$Y$10="Muy Alta",'MATRIZ DE RIESGOS '!$AA$10="Catastrófico"),CONCATENATE("R1C",'MATRIZ DE RIESGOS '!$O$10),"")</f>
        <v/>
      </c>
      <c r="AI6" s="47" t="str">
        <f ca="1">IF(AND('MATRIZ DE RIESGOS '!$Y$11="Muy Alta",'MATRIZ DE RIESGOS '!$AA$11="Catastrófico"),CONCATENATE("R1C",'MATRIZ DE RIESGOS '!$O$11),"")</f>
        <v/>
      </c>
      <c r="AJ6" s="47" t="str">
        <f ca="1">IF(AND('MATRIZ DE RIESGOS '!$Y$12="Muy Alta",'MATRIZ DE RIESGOS '!$AA$12="Catastrófico"),CONCATENATE("R1C",'MATRIZ DE RIESGOS '!$O$12),"")</f>
        <v/>
      </c>
      <c r="AK6" s="47" t="str">
        <f ca="1">IF(AND('MATRIZ DE RIESGOS '!$Y$13="Muy Alta",'MATRIZ DE RIESGOS '!$AA$13="Catastrófico"),CONCATENATE("R1C",'MATRIZ DE RIESGOS '!$O$13),"")</f>
        <v/>
      </c>
      <c r="AL6" s="47" t="str">
        <f ca="1">IF(AND('MATRIZ DE RIESGOS '!$Y$14="Muy Alta",'MATRIZ DE RIESGOS '!$AA$14="Catastrófico"),CONCATENATE("R1C",'MATRIZ DE RIESGOS '!$O$14),"")</f>
        <v/>
      </c>
      <c r="AM6" s="48" t="e">
        <f>IF(AND('MATRIZ DE RIESGOS '!#REF!="Muy Alta",'MATRIZ DE RIESGOS '!#REF!="Catastrófico"),CONCATENATE("R1C",'MATRIZ DE RIESGOS '!#REF!),"")</f>
        <v>#REF!</v>
      </c>
      <c r="AN6" s="1"/>
      <c r="AO6" s="233" t="s">
        <v>115</v>
      </c>
      <c r="AP6" s="215"/>
      <c r="AQ6" s="215"/>
      <c r="AR6" s="215"/>
      <c r="AS6" s="215"/>
      <c r="AT6" s="208"/>
      <c r="AU6" s="1"/>
      <c r="AV6" s="1"/>
      <c r="AW6" s="1"/>
      <c r="AX6" s="1"/>
      <c r="AY6" s="1"/>
      <c r="AZ6" s="1"/>
      <c r="BA6" s="1"/>
      <c r="BB6" s="1"/>
      <c r="BC6" s="1"/>
      <c r="BD6" s="1"/>
      <c r="BE6" s="1"/>
      <c r="BF6" s="1"/>
      <c r="BG6" s="1"/>
      <c r="BH6" s="1"/>
      <c r="BI6" s="1"/>
    </row>
    <row r="7" spans="1:61" ht="15" customHeight="1" x14ac:dyDescent="0.25">
      <c r="A7" s="1"/>
      <c r="B7" s="227"/>
      <c r="C7" s="128"/>
      <c r="D7" s="129"/>
      <c r="E7" s="138"/>
      <c r="F7" s="128"/>
      <c r="G7" s="128"/>
      <c r="H7" s="128"/>
      <c r="I7" s="129"/>
      <c r="J7" s="49" t="e">
        <f>IF(AND('MATRIZ DE RIESGOS '!#REF!="Muy Alta",'MATRIZ DE RIESGOS '!#REF!="Leve"),CONCATENATE("R2C",'MATRIZ DE RIESGOS '!#REF!),"")</f>
        <v>#REF!</v>
      </c>
      <c r="K7" s="50" t="e">
        <f>IF(AND('MATRIZ DE RIESGOS '!#REF!="Muy Alta",'MATRIZ DE RIESGOS '!#REF!="Leve"),CONCATENATE("R2C",'MATRIZ DE RIESGOS '!#REF!),"")</f>
        <v>#REF!</v>
      </c>
      <c r="L7" s="50" t="e">
        <f>IF(AND('MATRIZ DE RIESGOS '!#REF!="Muy Alta",'MATRIZ DE RIESGOS '!#REF!="Leve"),CONCATENATE("R2C",'MATRIZ DE RIESGOS '!#REF!),"")</f>
        <v>#REF!</v>
      </c>
      <c r="M7" s="50" t="e">
        <f>IF(AND('MATRIZ DE RIESGOS '!#REF!="Muy Alta",'MATRIZ DE RIESGOS '!#REF!="Leve"),CONCATENATE("R2C",'MATRIZ DE RIESGOS '!#REF!),"")</f>
        <v>#REF!</v>
      </c>
      <c r="N7" s="50" t="e">
        <f>IF(AND('MATRIZ DE RIESGOS '!#REF!="Muy Alta",'MATRIZ DE RIESGOS '!#REF!="Leve"),CONCATENATE("R2C",'MATRIZ DE RIESGOS '!#REF!),"")</f>
        <v>#REF!</v>
      </c>
      <c r="O7" s="51" t="e">
        <f>IF(AND('MATRIZ DE RIESGOS '!#REF!="Muy Alta",'MATRIZ DE RIESGOS '!#REF!="Leve"),CONCATENATE("R2C",'MATRIZ DE RIESGOS '!#REF!),"")</f>
        <v>#REF!</v>
      </c>
      <c r="P7" s="49" t="e">
        <f>IF(AND('MATRIZ DE RIESGOS '!#REF!="Muy Alta",'MATRIZ DE RIESGOS '!#REF!="Menor"),CONCATENATE("R2C",'MATRIZ DE RIESGOS '!#REF!),"")</f>
        <v>#REF!</v>
      </c>
      <c r="Q7" s="50" t="e">
        <f>IF(AND('MATRIZ DE RIESGOS '!#REF!="Muy Alta",'MATRIZ DE RIESGOS '!#REF!="Menor"),CONCATENATE("R2C",'MATRIZ DE RIESGOS '!#REF!),"")</f>
        <v>#REF!</v>
      </c>
      <c r="R7" s="50" t="e">
        <f>IF(AND('MATRIZ DE RIESGOS '!#REF!="Muy Alta",'MATRIZ DE RIESGOS '!#REF!="Menor"),CONCATENATE("R2C",'MATRIZ DE RIESGOS '!#REF!),"")</f>
        <v>#REF!</v>
      </c>
      <c r="S7" s="50" t="e">
        <f>IF(AND('MATRIZ DE RIESGOS '!#REF!="Muy Alta",'MATRIZ DE RIESGOS '!#REF!="Menor"),CONCATENATE("R2C",'MATRIZ DE RIESGOS '!#REF!),"")</f>
        <v>#REF!</v>
      </c>
      <c r="T7" s="50" t="e">
        <f>IF(AND('MATRIZ DE RIESGOS '!#REF!="Muy Alta",'MATRIZ DE RIESGOS '!#REF!="Menor"),CONCATENATE("R2C",'MATRIZ DE RIESGOS '!#REF!),"")</f>
        <v>#REF!</v>
      </c>
      <c r="U7" s="51" t="e">
        <f>IF(AND('MATRIZ DE RIESGOS '!#REF!="Muy Alta",'MATRIZ DE RIESGOS '!#REF!="Menor"),CONCATENATE("R2C",'MATRIZ DE RIESGOS '!#REF!),"")</f>
        <v>#REF!</v>
      </c>
      <c r="V7" s="49" t="e">
        <f>IF(AND('MATRIZ DE RIESGOS '!#REF!="Muy Alta",'MATRIZ DE RIESGOS '!#REF!="Moderado"),CONCATENATE("R2C",'MATRIZ DE RIESGOS '!#REF!),"")</f>
        <v>#REF!</v>
      </c>
      <c r="W7" s="50" t="e">
        <f>IF(AND('MATRIZ DE RIESGOS '!#REF!="Muy Alta",'MATRIZ DE RIESGOS '!#REF!="Moderado"),CONCATENATE("R2C",'MATRIZ DE RIESGOS '!#REF!),"")</f>
        <v>#REF!</v>
      </c>
      <c r="X7" s="50" t="e">
        <f>IF(AND('MATRIZ DE RIESGOS '!#REF!="Muy Alta",'MATRIZ DE RIESGOS '!#REF!="Moderado"),CONCATENATE("R2C",'MATRIZ DE RIESGOS '!#REF!),"")</f>
        <v>#REF!</v>
      </c>
      <c r="Y7" s="50" t="e">
        <f>IF(AND('MATRIZ DE RIESGOS '!#REF!="Muy Alta",'MATRIZ DE RIESGOS '!#REF!="Moderado"),CONCATENATE("R2C",'MATRIZ DE RIESGOS '!#REF!),"")</f>
        <v>#REF!</v>
      </c>
      <c r="Z7" s="50" t="e">
        <f>IF(AND('MATRIZ DE RIESGOS '!#REF!="Muy Alta",'MATRIZ DE RIESGOS '!#REF!="Moderado"),CONCATENATE("R2C",'MATRIZ DE RIESGOS '!#REF!),"")</f>
        <v>#REF!</v>
      </c>
      <c r="AA7" s="51" t="e">
        <f>IF(AND('MATRIZ DE RIESGOS '!#REF!="Muy Alta",'MATRIZ DE RIESGOS '!#REF!="Moderado"),CONCATENATE("R2C",'MATRIZ DE RIESGOS '!#REF!),"")</f>
        <v>#REF!</v>
      </c>
      <c r="AB7" s="49" t="e">
        <f>IF(AND('MATRIZ DE RIESGOS '!#REF!="Muy Alta",'MATRIZ DE RIESGOS '!#REF!="Mayor"),CONCATENATE("R2C",'MATRIZ DE RIESGOS '!#REF!),"")</f>
        <v>#REF!</v>
      </c>
      <c r="AC7" s="50" t="e">
        <f>IF(AND('MATRIZ DE RIESGOS '!#REF!="Muy Alta",'MATRIZ DE RIESGOS '!#REF!="Mayor"),CONCATENATE("R2C",'MATRIZ DE RIESGOS '!#REF!),"")</f>
        <v>#REF!</v>
      </c>
      <c r="AD7" s="50" t="e">
        <f>IF(AND('MATRIZ DE RIESGOS '!#REF!="Muy Alta",'MATRIZ DE RIESGOS '!#REF!="Mayor"),CONCATENATE("R2C",'MATRIZ DE RIESGOS '!#REF!),"")</f>
        <v>#REF!</v>
      </c>
      <c r="AE7" s="50" t="e">
        <f>IF(AND('MATRIZ DE RIESGOS '!#REF!="Muy Alta",'MATRIZ DE RIESGOS '!#REF!="Mayor"),CONCATENATE("R2C",'MATRIZ DE RIESGOS '!#REF!),"")</f>
        <v>#REF!</v>
      </c>
      <c r="AF7" s="50" t="e">
        <f>IF(AND('MATRIZ DE RIESGOS '!#REF!="Muy Alta",'MATRIZ DE RIESGOS '!#REF!="Mayor"),CONCATENATE("R2C",'MATRIZ DE RIESGOS '!#REF!),"")</f>
        <v>#REF!</v>
      </c>
      <c r="AG7" s="51" t="e">
        <f>IF(AND('MATRIZ DE RIESGOS '!#REF!="Muy Alta",'MATRIZ DE RIESGOS '!#REF!="Mayor"),CONCATENATE("R2C",'MATRIZ DE RIESGOS '!#REF!),"")</f>
        <v>#REF!</v>
      </c>
      <c r="AH7" s="52" t="e">
        <f>IF(AND('MATRIZ DE RIESGOS '!#REF!="Muy Alta",'MATRIZ DE RIESGOS '!#REF!="Catastrófico"),CONCATENATE("R2C",'MATRIZ DE RIESGOS '!#REF!),"")</f>
        <v>#REF!</v>
      </c>
      <c r="AI7" s="53" t="e">
        <f>IF(AND('MATRIZ DE RIESGOS '!#REF!="Muy Alta",'MATRIZ DE RIESGOS '!#REF!="Catastrófico"),CONCATENATE("R2C",'MATRIZ DE RIESGOS '!#REF!),"")</f>
        <v>#REF!</v>
      </c>
      <c r="AJ7" s="53" t="e">
        <f>IF(AND('MATRIZ DE RIESGOS '!#REF!="Muy Alta",'MATRIZ DE RIESGOS '!#REF!="Catastrófico"),CONCATENATE("R2C",'MATRIZ DE RIESGOS '!#REF!),"")</f>
        <v>#REF!</v>
      </c>
      <c r="AK7" s="53" t="e">
        <f>IF(AND('MATRIZ DE RIESGOS '!#REF!="Muy Alta",'MATRIZ DE RIESGOS '!#REF!="Catastrófico"),CONCATENATE("R2C",'MATRIZ DE RIESGOS '!#REF!),"")</f>
        <v>#REF!</v>
      </c>
      <c r="AL7" s="53" t="e">
        <f>IF(AND('MATRIZ DE RIESGOS '!#REF!="Muy Alta",'MATRIZ DE RIESGOS '!#REF!="Catastrófico"),CONCATENATE("R2C",'MATRIZ DE RIESGOS '!#REF!),"")</f>
        <v>#REF!</v>
      </c>
      <c r="AM7" s="54" t="e">
        <f>IF(AND('MATRIZ DE RIESGOS '!#REF!="Muy Alta",'MATRIZ DE RIESGOS '!#REF!="Catastrófico"),CONCATENATE("R2C",'MATRIZ DE RIESGOS '!#REF!),"")</f>
        <v>#REF!</v>
      </c>
      <c r="AN7" s="1"/>
      <c r="AO7" s="138"/>
      <c r="AP7" s="128"/>
      <c r="AQ7" s="128"/>
      <c r="AR7" s="128"/>
      <c r="AS7" s="128"/>
      <c r="AT7" s="129"/>
      <c r="AU7" s="1"/>
      <c r="AV7" s="1"/>
      <c r="AW7" s="1"/>
      <c r="AX7" s="1"/>
      <c r="AY7" s="1"/>
      <c r="AZ7" s="1"/>
      <c r="BA7" s="1"/>
      <c r="BB7" s="1"/>
      <c r="BC7" s="1"/>
      <c r="BD7" s="1"/>
      <c r="BE7" s="1"/>
      <c r="BF7" s="1"/>
      <c r="BG7" s="1"/>
      <c r="BH7" s="1"/>
      <c r="BI7" s="1"/>
    </row>
    <row r="8" spans="1:61" ht="15" customHeight="1" x14ac:dyDescent="0.25">
      <c r="A8" s="1"/>
      <c r="B8" s="227"/>
      <c r="C8" s="128"/>
      <c r="D8" s="129"/>
      <c r="E8" s="138"/>
      <c r="F8" s="128"/>
      <c r="G8" s="128"/>
      <c r="H8" s="128"/>
      <c r="I8" s="129"/>
      <c r="J8" s="49" t="e">
        <f>IF(AND('MATRIZ DE RIESGOS '!#REF!="Muy Alta",'MATRIZ DE RIESGOS '!#REF!="Leve"),CONCATENATE("R3C",'MATRIZ DE RIESGOS '!#REF!),"")</f>
        <v>#REF!</v>
      </c>
      <c r="K8" s="50" t="e">
        <f>IF(AND('MATRIZ DE RIESGOS '!#REF!="Muy Alta",'MATRIZ DE RIESGOS '!#REF!="Leve"),CONCATENATE("R3C",'MATRIZ DE RIESGOS '!#REF!),"")</f>
        <v>#REF!</v>
      </c>
      <c r="L8" s="50" t="e">
        <f>IF(AND('MATRIZ DE RIESGOS '!#REF!="Muy Alta",'MATRIZ DE RIESGOS '!#REF!="Leve"),CONCATENATE("R3C",'MATRIZ DE RIESGOS '!#REF!),"")</f>
        <v>#REF!</v>
      </c>
      <c r="M8" s="50" t="e">
        <f>IF(AND('MATRIZ DE RIESGOS '!#REF!="Muy Alta",'MATRIZ DE RIESGOS '!#REF!="Leve"),CONCATENATE("R3C",'MATRIZ DE RIESGOS '!#REF!),"")</f>
        <v>#REF!</v>
      </c>
      <c r="N8" s="50" t="e">
        <f>IF(AND('MATRIZ DE RIESGOS '!#REF!="Muy Alta",'MATRIZ DE RIESGOS '!#REF!="Leve"),CONCATENATE("R3C",'MATRIZ DE RIESGOS '!#REF!),"")</f>
        <v>#REF!</v>
      </c>
      <c r="O8" s="51" t="e">
        <f>IF(AND('MATRIZ DE RIESGOS '!#REF!="Muy Alta",'MATRIZ DE RIESGOS '!#REF!="Leve"),CONCATENATE("R3C",'MATRIZ DE RIESGOS '!#REF!),"")</f>
        <v>#REF!</v>
      </c>
      <c r="P8" s="49" t="e">
        <f>IF(AND('MATRIZ DE RIESGOS '!#REF!="Muy Alta",'MATRIZ DE RIESGOS '!#REF!="Menor"),CONCATENATE("R3C",'MATRIZ DE RIESGOS '!#REF!),"")</f>
        <v>#REF!</v>
      </c>
      <c r="Q8" s="50" t="e">
        <f>IF(AND('MATRIZ DE RIESGOS '!#REF!="Muy Alta",'MATRIZ DE RIESGOS '!#REF!="Menor"),CONCATENATE("R3C",'MATRIZ DE RIESGOS '!#REF!),"")</f>
        <v>#REF!</v>
      </c>
      <c r="R8" s="50" t="e">
        <f>IF(AND('MATRIZ DE RIESGOS '!#REF!="Muy Alta",'MATRIZ DE RIESGOS '!#REF!="Menor"),CONCATENATE("R3C",'MATRIZ DE RIESGOS '!#REF!),"")</f>
        <v>#REF!</v>
      </c>
      <c r="S8" s="50" t="e">
        <f>IF(AND('MATRIZ DE RIESGOS '!#REF!="Muy Alta",'MATRIZ DE RIESGOS '!#REF!="Menor"),CONCATENATE("R3C",'MATRIZ DE RIESGOS '!#REF!),"")</f>
        <v>#REF!</v>
      </c>
      <c r="T8" s="50" t="e">
        <f>IF(AND('MATRIZ DE RIESGOS '!#REF!="Muy Alta",'MATRIZ DE RIESGOS '!#REF!="Menor"),CONCATENATE("R3C",'MATRIZ DE RIESGOS '!#REF!),"")</f>
        <v>#REF!</v>
      </c>
      <c r="U8" s="51" t="e">
        <f>IF(AND('MATRIZ DE RIESGOS '!#REF!="Muy Alta",'MATRIZ DE RIESGOS '!#REF!="Menor"),CONCATENATE("R3C",'MATRIZ DE RIESGOS '!#REF!),"")</f>
        <v>#REF!</v>
      </c>
      <c r="V8" s="49" t="e">
        <f>IF(AND('MATRIZ DE RIESGOS '!#REF!="Muy Alta",'MATRIZ DE RIESGOS '!#REF!="Moderado"),CONCATENATE("R3C",'MATRIZ DE RIESGOS '!#REF!),"")</f>
        <v>#REF!</v>
      </c>
      <c r="W8" s="50" t="e">
        <f>IF(AND('MATRIZ DE RIESGOS '!#REF!="Muy Alta",'MATRIZ DE RIESGOS '!#REF!="Moderado"),CONCATENATE("R3C",'MATRIZ DE RIESGOS '!#REF!),"")</f>
        <v>#REF!</v>
      </c>
      <c r="X8" s="50" t="e">
        <f>IF(AND('MATRIZ DE RIESGOS '!#REF!="Muy Alta",'MATRIZ DE RIESGOS '!#REF!="Moderado"),CONCATENATE("R3C",'MATRIZ DE RIESGOS '!#REF!),"")</f>
        <v>#REF!</v>
      </c>
      <c r="Y8" s="50" t="e">
        <f>IF(AND('MATRIZ DE RIESGOS '!#REF!="Muy Alta",'MATRIZ DE RIESGOS '!#REF!="Moderado"),CONCATENATE("R3C",'MATRIZ DE RIESGOS '!#REF!),"")</f>
        <v>#REF!</v>
      </c>
      <c r="Z8" s="50" t="e">
        <f>IF(AND('MATRIZ DE RIESGOS '!#REF!="Muy Alta",'MATRIZ DE RIESGOS '!#REF!="Moderado"),CONCATENATE("R3C",'MATRIZ DE RIESGOS '!#REF!),"")</f>
        <v>#REF!</v>
      </c>
      <c r="AA8" s="51" t="e">
        <f>IF(AND('MATRIZ DE RIESGOS '!#REF!="Muy Alta",'MATRIZ DE RIESGOS '!#REF!="Moderado"),CONCATENATE("R3C",'MATRIZ DE RIESGOS '!#REF!),"")</f>
        <v>#REF!</v>
      </c>
      <c r="AB8" s="49" t="e">
        <f>IF(AND('MATRIZ DE RIESGOS '!#REF!="Muy Alta",'MATRIZ DE RIESGOS '!#REF!="Mayor"),CONCATENATE("R3C",'MATRIZ DE RIESGOS '!#REF!),"")</f>
        <v>#REF!</v>
      </c>
      <c r="AC8" s="50" t="e">
        <f>IF(AND('MATRIZ DE RIESGOS '!#REF!="Muy Alta",'MATRIZ DE RIESGOS '!#REF!="Mayor"),CONCATENATE("R3C",'MATRIZ DE RIESGOS '!#REF!),"")</f>
        <v>#REF!</v>
      </c>
      <c r="AD8" s="50" t="e">
        <f>IF(AND('MATRIZ DE RIESGOS '!#REF!="Muy Alta",'MATRIZ DE RIESGOS '!#REF!="Mayor"),CONCATENATE("R3C",'MATRIZ DE RIESGOS '!#REF!),"")</f>
        <v>#REF!</v>
      </c>
      <c r="AE8" s="50" t="e">
        <f>IF(AND('MATRIZ DE RIESGOS '!#REF!="Muy Alta",'MATRIZ DE RIESGOS '!#REF!="Mayor"),CONCATENATE("R3C",'MATRIZ DE RIESGOS '!#REF!),"")</f>
        <v>#REF!</v>
      </c>
      <c r="AF8" s="50" t="e">
        <f>IF(AND('MATRIZ DE RIESGOS '!#REF!="Muy Alta",'MATRIZ DE RIESGOS '!#REF!="Mayor"),CONCATENATE("R3C",'MATRIZ DE RIESGOS '!#REF!),"")</f>
        <v>#REF!</v>
      </c>
      <c r="AG8" s="51" t="e">
        <f>IF(AND('MATRIZ DE RIESGOS '!#REF!="Muy Alta",'MATRIZ DE RIESGOS '!#REF!="Mayor"),CONCATENATE("R3C",'MATRIZ DE RIESGOS '!#REF!),"")</f>
        <v>#REF!</v>
      </c>
      <c r="AH8" s="52" t="e">
        <f>IF(AND('MATRIZ DE RIESGOS '!#REF!="Muy Alta",'MATRIZ DE RIESGOS '!#REF!="Catastrófico"),CONCATENATE("R3C",'MATRIZ DE RIESGOS '!#REF!),"")</f>
        <v>#REF!</v>
      </c>
      <c r="AI8" s="53" t="e">
        <f>IF(AND('MATRIZ DE RIESGOS '!#REF!="Muy Alta",'MATRIZ DE RIESGOS '!#REF!="Catastrófico"),CONCATENATE("R3C",'MATRIZ DE RIESGOS '!#REF!),"")</f>
        <v>#REF!</v>
      </c>
      <c r="AJ8" s="53" t="e">
        <f>IF(AND('MATRIZ DE RIESGOS '!#REF!="Muy Alta",'MATRIZ DE RIESGOS '!#REF!="Catastrófico"),CONCATENATE("R3C",'MATRIZ DE RIESGOS '!#REF!),"")</f>
        <v>#REF!</v>
      </c>
      <c r="AK8" s="53" t="e">
        <f>IF(AND('MATRIZ DE RIESGOS '!#REF!="Muy Alta",'MATRIZ DE RIESGOS '!#REF!="Catastrófico"),CONCATENATE("R3C",'MATRIZ DE RIESGOS '!#REF!),"")</f>
        <v>#REF!</v>
      </c>
      <c r="AL8" s="53" t="e">
        <f>IF(AND('MATRIZ DE RIESGOS '!#REF!="Muy Alta",'MATRIZ DE RIESGOS '!#REF!="Catastrófico"),CONCATENATE("R3C",'MATRIZ DE RIESGOS '!#REF!),"")</f>
        <v>#REF!</v>
      </c>
      <c r="AM8" s="54" t="e">
        <f>IF(AND('MATRIZ DE RIESGOS '!#REF!="Muy Alta",'MATRIZ DE RIESGOS '!#REF!="Catastrófico"),CONCATENATE("R3C",'MATRIZ DE RIESGOS '!#REF!),"")</f>
        <v>#REF!</v>
      </c>
      <c r="AN8" s="1"/>
      <c r="AO8" s="138"/>
      <c r="AP8" s="128"/>
      <c r="AQ8" s="128"/>
      <c r="AR8" s="128"/>
      <c r="AS8" s="128"/>
      <c r="AT8" s="129"/>
      <c r="AU8" s="1"/>
      <c r="AV8" s="1"/>
      <c r="AW8" s="1"/>
      <c r="AX8" s="1"/>
      <c r="AY8" s="1"/>
      <c r="AZ8" s="1"/>
      <c r="BA8" s="1"/>
      <c r="BB8" s="1"/>
      <c r="BC8" s="1"/>
      <c r="BD8" s="1"/>
      <c r="BE8" s="1"/>
      <c r="BF8" s="1"/>
      <c r="BG8" s="1"/>
      <c r="BH8" s="1"/>
      <c r="BI8" s="1"/>
    </row>
    <row r="9" spans="1:61" ht="15" customHeight="1" x14ac:dyDescent="0.25">
      <c r="A9" s="1"/>
      <c r="B9" s="227"/>
      <c r="C9" s="128"/>
      <c r="D9" s="129"/>
      <c r="E9" s="138"/>
      <c r="F9" s="128"/>
      <c r="G9" s="128"/>
      <c r="H9" s="128"/>
      <c r="I9" s="129"/>
      <c r="J9" s="49" t="e">
        <f>IF(AND('MATRIZ DE RIESGOS '!#REF!="Muy Alta",'MATRIZ DE RIESGOS '!#REF!="Leve"),CONCATENATE("R4C",'MATRIZ DE RIESGOS '!#REF!),"")</f>
        <v>#REF!</v>
      </c>
      <c r="K9" s="50" t="e">
        <f>IF(AND('MATRIZ DE RIESGOS '!#REF!="Muy Alta",'MATRIZ DE RIESGOS '!#REF!="Leve"),CONCATENATE("R4C",'MATRIZ DE RIESGOS '!#REF!),"")</f>
        <v>#REF!</v>
      </c>
      <c r="L9" s="50" t="e">
        <f>IF(AND('MATRIZ DE RIESGOS '!#REF!="Muy Alta",'MATRIZ DE RIESGOS '!#REF!="Leve"),CONCATENATE("R4C",'MATRIZ DE RIESGOS '!#REF!),"")</f>
        <v>#REF!</v>
      </c>
      <c r="M9" s="50" t="e">
        <f>IF(AND('MATRIZ DE RIESGOS '!#REF!="Muy Alta",'MATRIZ DE RIESGOS '!#REF!="Leve"),CONCATENATE("R4C",'MATRIZ DE RIESGOS '!#REF!),"")</f>
        <v>#REF!</v>
      </c>
      <c r="N9" s="50" t="e">
        <f>IF(AND('MATRIZ DE RIESGOS '!#REF!="Muy Alta",'MATRIZ DE RIESGOS '!#REF!="Leve"),CONCATENATE("R4C",'MATRIZ DE RIESGOS '!#REF!),"")</f>
        <v>#REF!</v>
      </c>
      <c r="O9" s="51" t="e">
        <f>IF(AND('MATRIZ DE RIESGOS '!#REF!="Muy Alta",'MATRIZ DE RIESGOS '!#REF!="Leve"),CONCATENATE("R4C",'MATRIZ DE RIESGOS '!#REF!),"")</f>
        <v>#REF!</v>
      </c>
      <c r="P9" s="49" t="e">
        <f>IF(AND('MATRIZ DE RIESGOS '!#REF!="Muy Alta",'MATRIZ DE RIESGOS '!#REF!="Menor"),CONCATENATE("R4C",'MATRIZ DE RIESGOS '!#REF!),"")</f>
        <v>#REF!</v>
      </c>
      <c r="Q9" s="50" t="e">
        <f>IF(AND('MATRIZ DE RIESGOS '!#REF!="Muy Alta",'MATRIZ DE RIESGOS '!#REF!="Menor"),CONCATENATE("R4C",'MATRIZ DE RIESGOS '!#REF!),"")</f>
        <v>#REF!</v>
      </c>
      <c r="R9" s="50" t="e">
        <f>IF(AND('MATRIZ DE RIESGOS '!#REF!="Muy Alta",'MATRIZ DE RIESGOS '!#REF!="Menor"),CONCATENATE("R4C",'MATRIZ DE RIESGOS '!#REF!),"")</f>
        <v>#REF!</v>
      </c>
      <c r="S9" s="50" t="e">
        <f>IF(AND('MATRIZ DE RIESGOS '!#REF!="Muy Alta",'MATRIZ DE RIESGOS '!#REF!="Menor"),CONCATENATE("R4C",'MATRIZ DE RIESGOS '!#REF!),"")</f>
        <v>#REF!</v>
      </c>
      <c r="T9" s="50" t="e">
        <f>IF(AND('MATRIZ DE RIESGOS '!#REF!="Muy Alta",'MATRIZ DE RIESGOS '!#REF!="Menor"),CONCATENATE("R4C",'MATRIZ DE RIESGOS '!#REF!),"")</f>
        <v>#REF!</v>
      </c>
      <c r="U9" s="51" t="e">
        <f>IF(AND('MATRIZ DE RIESGOS '!#REF!="Muy Alta",'MATRIZ DE RIESGOS '!#REF!="Menor"),CONCATENATE("R4C",'MATRIZ DE RIESGOS '!#REF!),"")</f>
        <v>#REF!</v>
      </c>
      <c r="V9" s="49" t="e">
        <f>IF(AND('MATRIZ DE RIESGOS '!#REF!="Muy Alta",'MATRIZ DE RIESGOS '!#REF!="Moderado"),CONCATENATE("R4C",'MATRIZ DE RIESGOS '!#REF!),"")</f>
        <v>#REF!</v>
      </c>
      <c r="W9" s="50" t="e">
        <f>IF(AND('MATRIZ DE RIESGOS '!#REF!="Muy Alta",'MATRIZ DE RIESGOS '!#REF!="Moderado"),CONCATENATE("R4C",'MATRIZ DE RIESGOS '!#REF!),"")</f>
        <v>#REF!</v>
      </c>
      <c r="X9" s="50" t="e">
        <f>IF(AND('MATRIZ DE RIESGOS '!#REF!="Muy Alta",'MATRIZ DE RIESGOS '!#REF!="Moderado"),CONCATENATE("R4C",'MATRIZ DE RIESGOS '!#REF!),"")</f>
        <v>#REF!</v>
      </c>
      <c r="Y9" s="50" t="e">
        <f>IF(AND('MATRIZ DE RIESGOS '!#REF!="Muy Alta",'MATRIZ DE RIESGOS '!#REF!="Moderado"),CONCATENATE("R4C",'MATRIZ DE RIESGOS '!#REF!),"")</f>
        <v>#REF!</v>
      </c>
      <c r="Z9" s="50" t="e">
        <f>IF(AND('MATRIZ DE RIESGOS '!#REF!="Muy Alta",'MATRIZ DE RIESGOS '!#REF!="Moderado"),CONCATENATE("R4C",'MATRIZ DE RIESGOS '!#REF!),"")</f>
        <v>#REF!</v>
      </c>
      <c r="AA9" s="51" t="e">
        <f>IF(AND('MATRIZ DE RIESGOS '!#REF!="Muy Alta",'MATRIZ DE RIESGOS '!#REF!="Moderado"),CONCATENATE("R4C",'MATRIZ DE RIESGOS '!#REF!),"")</f>
        <v>#REF!</v>
      </c>
      <c r="AB9" s="49" t="e">
        <f>IF(AND('MATRIZ DE RIESGOS '!#REF!="Muy Alta",'MATRIZ DE RIESGOS '!#REF!="Mayor"),CONCATENATE("R4C",'MATRIZ DE RIESGOS '!#REF!),"")</f>
        <v>#REF!</v>
      </c>
      <c r="AC9" s="50" t="e">
        <f>IF(AND('MATRIZ DE RIESGOS '!#REF!="Muy Alta",'MATRIZ DE RIESGOS '!#REF!="Mayor"),CONCATENATE("R4C",'MATRIZ DE RIESGOS '!#REF!),"")</f>
        <v>#REF!</v>
      </c>
      <c r="AD9" s="50" t="e">
        <f>IF(AND('MATRIZ DE RIESGOS '!#REF!="Muy Alta",'MATRIZ DE RIESGOS '!#REF!="Mayor"),CONCATENATE("R4C",'MATRIZ DE RIESGOS '!#REF!),"")</f>
        <v>#REF!</v>
      </c>
      <c r="AE9" s="50" t="e">
        <f>IF(AND('MATRIZ DE RIESGOS '!#REF!="Muy Alta",'MATRIZ DE RIESGOS '!#REF!="Mayor"),CONCATENATE("R4C",'MATRIZ DE RIESGOS '!#REF!),"")</f>
        <v>#REF!</v>
      </c>
      <c r="AF9" s="50" t="e">
        <f>IF(AND('MATRIZ DE RIESGOS '!#REF!="Muy Alta",'MATRIZ DE RIESGOS '!#REF!="Mayor"),CONCATENATE("R4C",'MATRIZ DE RIESGOS '!#REF!),"")</f>
        <v>#REF!</v>
      </c>
      <c r="AG9" s="51" t="e">
        <f>IF(AND('MATRIZ DE RIESGOS '!#REF!="Muy Alta",'MATRIZ DE RIESGOS '!#REF!="Mayor"),CONCATENATE("R4C",'MATRIZ DE RIESGOS '!#REF!),"")</f>
        <v>#REF!</v>
      </c>
      <c r="AH9" s="52" t="e">
        <f>IF(AND('MATRIZ DE RIESGOS '!#REF!="Muy Alta",'MATRIZ DE RIESGOS '!#REF!="Catastrófico"),CONCATENATE("R4C",'MATRIZ DE RIESGOS '!#REF!),"")</f>
        <v>#REF!</v>
      </c>
      <c r="AI9" s="53" t="e">
        <f>IF(AND('MATRIZ DE RIESGOS '!#REF!="Muy Alta",'MATRIZ DE RIESGOS '!#REF!="Catastrófico"),CONCATENATE("R4C",'MATRIZ DE RIESGOS '!#REF!),"")</f>
        <v>#REF!</v>
      </c>
      <c r="AJ9" s="53" t="e">
        <f>IF(AND('MATRIZ DE RIESGOS '!#REF!="Muy Alta",'MATRIZ DE RIESGOS '!#REF!="Catastrófico"),CONCATENATE("R4C",'MATRIZ DE RIESGOS '!#REF!),"")</f>
        <v>#REF!</v>
      </c>
      <c r="AK9" s="53" t="e">
        <f>IF(AND('MATRIZ DE RIESGOS '!#REF!="Muy Alta",'MATRIZ DE RIESGOS '!#REF!="Catastrófico"),CONCATENATE("R4C",'MATRIZ DE RIESGOS '!#REF!),"")</f>
        <v>#REF!</v>
      </c>
      <c r="AL9" s="53" t="e">
        <f>IF(AND('MATRIZ DE RIESGOS '!#REF!="Muy Alta",'MATRIZ DE RIESGOS '!#REF!="Catastrófico"),CONCATENATE("R4C",'MATRIZ DE RIESGOS '!#REF!),"")</f>
        <v>#REF!</v>
      </c>
      <c r="AM9" s="54" t="e">
        <f>IF(AND('MATRIZ DE RIESGOS '!#REF!="Muy Alta",'MATRIZ DE RIESGOS '!#REF!="Catastrófico"),CONCATENATE("R4C",'MATRIZ DE RIESGOS '!#REF!),"")</f>
        <v>#REF!</v>
      </c>
      <c r="AN9" s="1"/>
      <c r="AO9" s="138"/>
      <c r="AP9" s="128"/>
      <c r="AQ9" s="128"/>
      <c r="AR9" s="128"/>
      <c r="AS9" s="128"/>
      <c r="AT9" s="129"/>
      <c r="AU9" s="1"/>
      <c r="AV9" s="1"/>
      <c r="AW9" s="1"/>
      <c r="AX9" s="1"/>
      <c r="AY9" s="1"/>
      <c r="AZ9" s="1"/>
      <c r="BA9" s="1"/>
      <c r="BB9" s="1"/>
      <c r="BC9" s="1"/>
      <c r="BD9" s="1"/>
      <c r="BE9" s="1"/>
      <c r="BF9" s="1"/>
      <c r="BG9" s="1"/>
      <c r="BH9" s="1"/>
      <c r="BI9" s="1"/>
    </row>
    <row r="10" spans="1:61" ht="15" customHeight="1" x14ac:dyDescent="0.25">
      <c r="A10" s="1"/>
      <c r="B10" s="227"/>
      <c r="C10" s="128"/>
      <c r="D10" s="129"/>
      <c r="E10" s="138"/>
      <c r="F10" s="128"/>
      <c r="G10" s="128"/>
      <c r="H10" s="128"/>
      <c r="I10" s="129"/>
      <c r="J10" s="49" t="e">
        <f>IF(AND('MATRIZ DE RIESGOS '!#REF!="Muy Alta",'MATRIZ DE RIESGOS '!#REF!="Leve"),CONCATENATE("R5C",'MATRIZ DE RIESGOS '!#REF!),"")</f>
        <v>#REF!</v>
      </c>
      <c r="K10" s="50" t="e">
        <f>IF(AND('MATRIZ DE RIESGOS '!#REF!="Muy Alta",'MATRIZ DE RIESGOS '!#REF!="Leve"),CONCATENATE("R5C",'MATRIZ DE RIESGOS '!#REF!),"")</f>
        <v>#REF!</v>
      </c>
      <c r="L10" s="50" t="e">
        <f>IF(AND('MATRIZ DE RIESGOS '!#REF!="Muy Alta",'MATRIZ DE RIESGOS '!#REF!="Leve"),CONCATENATE("R5C",'MATRIZ DE RIESGOS '!#REF!),"")</f>
        <v>#REF!</v>
      </c>
      <c r="M10" s="50" t="e">
        <f>IF(AND('MATRIZ DE RIESGOS '!#REF!="Muy Alta",'MATRIZ DE RIESGOS '!#REF!="Leve"),CONCATENATE("R5C",'MATRIZ DE RIESGOS '!#REF!),"")</f>
        <v>#REF!</v>
      </c>
      <c r="N10" s="50" t="e">
        <f>IF(AND('MATRIZ DE RIESGOS '!#REF!="Muy Alta",'MATRIZ DE RIESGOS '!#REF!="Leve"),CONCATENATE("R5C",'MATRIZ DE RIESGOS '!#REF!),"")</f>
        <v>#REF!</v>
      </c>
      <c r="O10" s="51" t="e">
        <f>IF(AND('MATRIZ DE RIESGOS '!#REF!="Muy Alta",'MATRIZ DE RIESGOS '!#REF!="Leve"),CONCATENATE("R5C",'MATRIZ DE RIESGOS '!#REF!),"")</f>
        <v>#REF!</v>
      </c>
      <c r="P10" s="49" t="e">
        <f>IF(AND('MATRIZ DE RIESGOS '!#REF!="Muy Alta",'MATRIZ DE RIESGOS '!#REF!="Menor"),CONCATENATE("R5C",'MATRIZ DE RIESGOS '!#REF!),"")</f>
        <v>#REF!</v>
      </c>
      <c r="Q10" s="50" t="e">
        <f>IF(AND('MATRIZ DE RIESGOS '!#REF!="Muy Alta",'MATRIZ DE RIESGOS '!#REF!="Menor"),CONCATENATE("R5C",'MATRIZ DE RIESGOS '!#REF!),"")</f>
        <v>#REF!</v>
      </c>
      <c r="R10" s="50" t="e">
        <f>IF(AND('MATRIZ DE RIESGOS '!#REF!="Muy Alta",'MATRIZ DE RIESGOS '!#REF!="Menor"),CONCATENATE("R5C",'MATRIZ DE RIESGOS '!#REF!),"")</f>
        <v>#REF!</v>
      </c>
      <c r="S10" s="50" t="e">
        <f>IF(AND('MATRIZ DE RIESGOS '!#REF!="Muy Alta",'MATRIZ DE RIESGOS '!#REF!="Menor"),CONCATENATE("R5C",'MATRIZ DE RIESGOS '!#REF!),"")</f>
        <v>#REF!</v>
      </c>
      <c r="T10" s="50" t="e">
        <f>IF(AND('MATRIZ DE RIESGOS '!#REF!="Muy Alta",'MATRIZ DE RIESGOS '!#REF!="Menor"),CONCATENATE("R5C",'MATRIZ DE RIESGOS '!#REF!),"")</f>
        <v>#REF!</v>
      </c>
      <c r="U10" s="51" t="e">
        <f>IF(AND('MATRIZ DE RIESGOS '!#REF!="Muy Alta",'MATRIZ DE RIESGOS '!#REF!="Menor"),CONCATENATE("R5C",'MATRIZ DE RIESGOS '!#REF!),"")</f>
        <v>#REF!</v>
      </c>
      <c r="V10" s="49" t="e">
        <f>IF(AND('MATRIZ DE RIESGOS '!#REF!="Muy Alta",'MATRIZ DE RIESGOS '!#REF!="Moderado"),CONCATENATE("R5C",'MATRIZ DE RIESGOS '!#REF!),"")</f>
        <v>#REF!</v>
      </c>
      <c r="W10" s="50" t="e">
        <f>IF(AND('MATRIZ DE RIESGOS '!#REF!="Muy Alta",'MATRIZ DE RIESGOS '!#REF!="Moderado"),CONCATENATE("R5C",'MATRIZ DE RIESGOS '!#REF!),"")</f>
        <v>#REF!</v>
      </c>
      <c r="X10" s="50" t="e">
        <f>IF(AND('MATRIZ DE RIESGOS '!#REF!="Muy Alta",'MATRIZ DE RIESGOS '!#REF!="Moderado"),CONCATENATE("R5C",'MATRIZ DE RIESGOS '!#REF!),"")</f>
        <v>#REF!</v>
      </c>
      <c r="Y10" s="50" t="e">
        <f>IF(AND('MATRIZ DE RIESGOS '!#REF!="Muy Alta",'MATRIZ DE RIESGOS '!#REF!="Moderado"),CONCATENATE("R5C",'MATRIZ DE RIESGOS '!#REF!),"")</f>
        <v>#REF!</v>
      </c>
      <c r="Z10" s="50" t="e">
        <f>IF(AND('MATRIZ DE RIESGOS '!#REF!="Muy Alta",'MATRIZ DE RIESGOS '!#REF!="Moderado"),CONCATENATE("R5C",'MATRIZ DE RIESGOS '!#REF!),"")</f>
        <v>#REF!</v>
      </c>
      <c r="AA10" s="51" t="e">
        <f>IF(AND('MATRIZ DE RIESGOS '!#REF!="Muy Alta",'MATRIZ DE RIESGOS '!#REF!="Moderado"),CONCATENATE("R5C",'MATRIZ DE RIESGOS '!#REF!),"")</f>
        <v>#REF!</v>
      </c>
      <c r="AB10" s="49" t="e">
        <f>IF(AND('MATRIZ DE RIESGOS '!#REF!="Muy Alta",'MATRIZ DE RIESGOS '!#REF!="Mayor"),CONCATENATE("R5C",'MATRIZ DE RIESGOS '!#REF!),"")</f>
        <v>#REF!</v>
      </c>
      <c r="AC10" s="50" t="e">
        <f>IF(AND('MATRIZ DE RIESGOS '!#REF!="Muy Alta",'MATRIZ DE RIESGOS '!#REF!="Mayor"),CONCATENATE("R5C",'MATRIZ DE RIESGOS '!#REF!),"")</f>
        <v>#REF!</v>
      </c>
      <c r="AD10" s="50" t="e">
        <f>IF(AND('MATRIZ DE RIESGOS '!#REF!="Muy Alta",'MATRIZ DE RIESGOS '!#REF!="Mayor"),CONCATENATE("R5C",'MATRIZ DE RIESGOS '!#REF!),"")</f>
        <v>#REF!</v>
      </c>
      <c r="AE10" s="50" t="e">
        <f>IF(AND('MATRIZ DE RIESGOS '!#REF!="Muy Alta",'MATRIZ DE RIESGOS '!#REF!="Mayor"),CONCATENATE("R5C",'MATRIZ DE RIESGOS '!#REF!),"")</f>
        <v>#REF!</v>
      </c>
      <c r="AF10" s="50" t="e">
        <f>IF(AND('MATRIZ DE RIESGOS '!#REF!="Muy Alta",'MATRIZ DE RIESGOS '!#REF!="Mayor"),CONCATENATE("R5C",'MATRIZ DE RIESGOS '!#REF!),"")</f>
        <v>#REF!</v>
      </c>
      <c r="AG10" s="51" t="e">
        <f>IF(AND('MATRIZ DE RIESGOS '!#REF!="Muy Alta",'MATRIZ DE RIESGOS '!#REF!="Mayor"),CONCATENATE("R5C",'MATRIZ DE RIESGOS '!#REF!),"")</f>
        <v>#REF!</v>
      </c>
      <c r="AH10" s="52" t="e">
        <f>IF(AND('MATRIZ DE RIESGOS '!#REF!="Muy Alta",'MATRIZ DE RIESGOS '!#REF!="Catastrófico"),CONCATENATE("R5C",'MATRIZ DE RIESGOS '!#REF!),"")</f>
        <v>#REF!</v>
      </c>
      <c r="AI10" s="53" t="e">
        <f>IF(AND('MATRIZ DE RIESGOS '!#REF!="Muy Alta",'MATRIZ DE RIESGOS '!#REF!="Catastrófico"),CONCATENATE("R5C",'MATRIZ DE RIESGOS '!#REF!),"")</f>
        <v>#REF!</v>
      </c>
      <c r="AJ10" s="53" t="e">
        <f>IF(AND('MATRIZ DE RIESGOS '!#REF!="Muy Alta",'MATRIZ DE RIESGOS '!#REF!="Catastrófico"),CONCATENATE("R5C",'MATRIZ DE RIESGOS '!#REF!),"")</f>
        <v>#REF!</v>
      </c>
      <c r="AK10" s="53" t="e">
        <f>IF(AND('MATRIZ DE RIESGOS '!#REF!="Muy Alta",'MATRIZ DE RIESGOS '!#REF!="Catastrófico"),CONCATENATE("R5C",'MATRIZ DE RIESGOS '!#REF!),"")</f>
        <v>#REF!</v>
      </c>
      <c r="AL10" s="53" t="e">
        <f>IF(AND('MATRIZ DE RIESGOS '!#REF!="Muy Alta",'MATRIZ DE RIESGOS '!#REF!="Catastrófico"),CONCATENATE("R5C",'MATRIZ DE RIESGOS '!#REF!),"")</f>
        <v>#REF!</v>
      </c>
      <c r="AM10" s="54" t="e">
        <f>IF(AND('MATRIZ DE RIESGOS '!#REF!="Muy Alta",'MATRIZ DE RIESGOS '!#REF!="Catastrófico"),CONCATENATE("R5C",'MATRIZ DE RIESGOS '!#REF!),"")</f>
        <v>#REF!</v>
      </c>
      <c r="AN10" s="1"/>
      <c r="AO10" s="138"/>
      <c r="AP10" s="128"/>
      <c r="AQ10" s="128"/>
      <c r="AR10" s="128"/>
      <c r="AS10" s="128"/>
      <c r="AT10" s="129"/>
      <c r="AU10" s="1"/>
      <c r="AV10" s="1"/>
      <c r="AW10" s="1"/>
      <c r="AX10" s="1"/>
      <c r="AY10" s="1"/>
      <c r="AZ10" s="1"/>
      <c r="BA10" s="1"/>
      <c r="BB10" s="1"/>
      <c r="BC10" s="1"/>
      <c r="BD10" s="1"/>
      <c r="BE10" s="1"/>
      <c r="BF10" s="1"/>
      <c r="BG10" s="1"/>
      <c r="BH10" s="1"/>
      <c r="BI10" s="1"/>
    </row>
    <row r="11" spans="1:61" ht="15" customHeight="1" x14ac:dyDescent="0.25">
      <c r="A11" s="1"/>
      <c r="B11" s="227"/>
      <c r="C11" s="128"/>
      <c r="D11" s="129"/>
      <c r="E11" s="138"/>
      <c r="F11" s="128"/>
      <c r="G11" s="128"/>
      <c r="H11" s="128"/>
      <c r="I11" s="129"/>
      <c r="J11" s="49" t="e">
        <f>IF(AND('MATRIZ DE RIESGOS '!#REF!="Muy Alta",'MATRIZ DE RIESGOS '!#REF!="Leve"),CONCATENATE("R6C",'MATRIZ DE RIESGOS '!#REF!),"")</f>
        <v>#REF!</v>
      </c>
      <c r="K11" s="50" t="e">
        <f>IF(AND('MATRIZ DE RIESGOS '!#REF!="Muy Alta",'MATRIZ DE RIESGOS '!#REF!="Leve"),CONCATENATE("R6C",'MATRIZ DE RIESGOS '!#REF!),"")</f>
        <v>#REF!</v>
      </c>
      <c r="L11" s="50" t="e">
        <f>IF(AND('MATRIZ DE RIESGOS '!#REF!="Muy Alta",'MATRIZ DE RIESGOS '!#REF!="Leve"),CONCATENATE("R6C",'MATRIZ DE RIESGOS '!#REF!),"")</f>
        <v>#REF!</v>
      </c>
      <c r="M11" s="50" t="e">
        <f>IF(AND('MATRIZ DE RIESGOS '!#REF!="Muy Alta",'MATRIZ DE RIESGOS '!#REF!="Leve"),CONCATENATE("R6C",'MATRIZ DE RIESGOS '!#REF!),"")</f>
        <v>#REF!</v>
      </c>
      <c r="N11" s="50" t="e">
        <f>IF(AND('MATRIZ DE RIESGOS '!#REF!="Muy Alta",'MATRIZ DE RIESGOS '!#REF!="Leve"),CONCATENATE("R6C",'MATRIZ DE RIESGOS '!#REF!),"")</f>
        <v>#REF!</v>
      </c>
      <c r="O11" s="51" t="e">
        <f>IF(AND('MATRIZ DE RIESGOS '!#REF!="Muy Alta",'MATRIZ DE RIESGOS '!#REF!="Leve"),CONCATENATE("R6C",'MATRIZ DE RIESGOS '!#REF!),"")</f>
        <v>#REF!</v>
      </c>
      <c r="P11" s="49" t="e">
        <f>IF(AND('MATRIZ DE RIESGOS '!#REF!="Muy Alta",'MATRIZ DE RIESGOS '!#REF!="Menor"),CONCATENATE("R6C",'MATRIZ DE RIESGOS '!#REF!),"")</f>
        <v>#REF!</v>
      </c>
      <c r="Q11" s="50" t="e">
        <f>IF(AND('MATRIZ DE RIESGOS '!#REF!="Muy Alta",'MATRIZ DE RIESGOS '!#REF!="Menor"),CONCATENATE("R6C",'MATRIZ DE RIESGOS '!#REF!),"")</f>
        <v>#REF!</v>
      </c>
      <c r="R11" s="50" t="e">
        <f>IF(AND('MATRIZ DE RIESGOS '!#REF!="Muy Alta",'MATRIZ DE RIESGOS '!#REF!="Menor"),CONCATENATE("R6C",'MATRIZ DE RIESGOS '!#REF!),"")</f>
        <v>#REF!</v>
      </c>
      <c r="S11" s="50" t="e">
        <f>IF(AND('MATRIZ DE RIESGOS '!#REF!="Muy Alta",'MATRIZ DE RIESGOS '!#REF!="Menor"),CONCATENATE("R6C",'MATRIZ DE RIESGOS '!#REF!),"")</f>
        <v>#REF!</v>
      </c>
      <c r="T11" s="50" t="e">
        <f>IF(AND('MATRIZ DE RIESGOS '!#REF!="Muy Alta",'MATRIZ DE RIESGOS '!#REF!="Menor"),CONCATENATE("R6C",'MATRIZ DE RIESGOS '!#REF!),"")</f>
        <v>#REF!</v>
      </c>
      <c r="U11" s="51" t="e">
        <f>IF(AND('MATRIZ DE RIESGOS '!#REF!="Muy Alta",'MATRIZ DE RIESGOS '!#REF!="Menor"),CONCATENATE("R6C",'MATRIZ DE RIESGOS '!#REF!),"")</f>
        <v>#REF!</v>
      </c>
      <c r="V11" s="49" t="e">
        <f>IF(AND('MATRIZ DE RIESGOS '!#REF!="Muy Alta",'MATRIZ DE RIESGOS '!#REF!="Moderado"),CONCATENATE("R6C",'MATRIZ DE RIESGOS '!#REF!),"")</f>
        <v>#REF!</v>
      </c>
      <c r="W11" s="50" t="e">
        <f>IF(AND('MATRIZ DE RIESGOS '!#REF!="Muy Alta",'MATRIZ DE RIESGOS '!#REF!="Moderado"),CONCATENATE("R6C",'MATRIZ DE RIESGOS '!#REF!),"")</f>
        <v>#REF!</v>
      </c>
      <c r="X11" s="50" t="e">
        <f>IF(AND('MATRIZ DE RIESGOS '!#REF!="Muy Alta",'MATRIZ DE RIESGOS '!#REF!="Moderado"),CONCATENATE("R6C",'MATRIZ DE RIESGOS '!#REF!),"")</f>
        <v>#REF!</v>
      </c>
      <c r="Y11" s="50" t="e">
        <f>IF(AND('MATRIZ DE RIESGOS '!#REF!="Muy Alta",'MATRIZ DE RIESGOS '!#REF!="Moderado"),CONCATENATE("R6C",'MATRIZ DE RIESGOS '!#REF!),"")</f>
        <v>#REF!</v>
      </c>
      <c r="Z11" s="50" t="e">
        <f>IF(AND('MATRIZ DE RIESGOS '!#REF!="Muy Alta",'MATRIZ DE RIESGOS '!#REF!="Moderado"),CONCATENATE("R6C",'MATRIZ DE RIESGOS '!#REF!),"")</f>
        <v>#REF!</v>
      </c>
      <c r="AA11" s="51" t="e">
        <f>IF(AND('MATRIZ DE RIESGOS '!#REF!="Muy Alta",'MATRIZ DE RIESGOS '!#REF!="Moderado"),CONCATENATE("R6C",'MATRIZ DE RIESGOS '!#REF!),"")</f>
        <v>#REF!</v>
      </c>
      <c r="AB11" s="49" t="e">
        <f>IF(AND('MATRIZ DE RIESGOS '!#REF!="Muy Alta",'MATRIZ DE RIESGOS '!#REF!="Mayor"),CONCATENATE("R6C",'MATRIZ DE RIESGOS '!#REF!),"")</f>
        <v>#REF!</v>
      </c>
      <c r="AC11" s="50" t="e">
        <f>IF(AND('MATRIZ DE RIESGOS '!#REF!="Muy Alta",'MATRIZ DE RIESGOS '!#REF!="Mayor"),CONCATENATE("R6C",'MATRIZ DE RIESGOS '!#REF!),"")</f>
        <v>#REF!</v>
      </c>
      <c r="AD11" s="50" t="e">
        <f>IF(AND('MATRIZ DE RIESGOS '!#REF!="Muy Alta",'MATRIZ DE RIESGOS '!#REF!="Mayor"),CONCATENATE("R6C",'MATRIZ DE RIESGOS '!#REF!),"")</f>
        <v>#REF!</v>
      </c>
      <c r="AE11" s="50" t="e">
        <f>IF(AND('MATRIZ DE RIESGOS '!#REF!="Muy Alta",'MATRIZ DE RIESGOS '!#REF!="Mayor"),CONCATENATE("R6C",'MATRIZ DE RIESGOS '!#REF!),"")</f>
        <v>#REF!</v>
      </c>
      <c r="AF11" s="50" t="e">
        <f>IF(AND('MATRIZ DE RIESGOS '!#REF!="Muy Alta",'MATRIZ DE RIESGOS '!#REF!="Mayor"),CONCATENATE("R6C",'MATRIZ DE RIESGOS '!#REF!),"")</f>
        <v>#REF!</v>
      </c>
      <c r="AG11" s="51" t="e">
        <f>IF(AND('MATRIZ DE RIESGOS '!#REF!="Muy Alta",'MATRIZ DE RIESGOS '!#REF!="Mayor"),CONCATENATE("R6C",'MATRIZ DE RIESGOS '!#REF!),"")</f>
        <v>#REF!</v>
      </c>
      <c r="AH11" s="52" t="e">
        <f>IF(AND('MATRIZ DE RIESGOS '!#REF!="Muy Alta",'MATRIZ DE RIESGOS '!#REF!="Catastrófico"),CONCATENATE("R6C",'MATRIZ DE RIESGOS '!#REF!),"")</f>
        <v>#REF!</v>
      </c>
      <c r="AI11" s="53" t="e">
        <f>IF(AND('MATRIZ DE RIESGOS '!#REF!="Muy Alta",'MATRIZ DE RIESGOS '!#REF!="Catastrófico"),CONCATENATE("R6C",'MATRIZ DE RIESGOS '!#REF!),"")</f>
        <v>#REF!</v>
      </c>
      <c r="AJ11" s="53" t="e">
        <f>IF(AND('MATRIZ DE RIESGOS '!#REF!="Muy Alta",'MATRIZ DE RIESGOS '!#REF!="Catastrófico"),CONCATENATE("R6C",'MATRIZ DE RIESGOS '!#REF!),"")</f>
        <v>#REF!</v>
      </c>
      <c r="AK11" s="53" t="e">
        <f>IF(AND('MATRIZ DE RIESGOS '!#REF!="Muy Alta",'MATRIZ DE RIESGOS '!#REF!="Catastrófico"),CONCATENATE("R6C",'MATRIZ DE RIESGOS '!#REF!),"")</f>
        <v>#REF!</v>
      </c>
      <c r="AL11" s="53" t="e">
        <f>IF(AND('MATRIZ DE RIESGOS '!#REF!="Muy Alta",'MATRIZ DE RIESGOS '!#REF!="Catastrófico"),CONCATENATE("R6C",'MATRIZ DE RIESGOS '!#REF!),"")</f>
        <v>#REF!</v>
      </c>
      <c r="AM11" s="54" t="e">
        <f>IF(AND('MATRIZ DE RIESGOS '!#REF!="Muy Alta",'MATRIZ DE RIESGOS '!#REF!="Catastrófico"),CONCATENATE("R6C",'MATRIZ DE RIESGOS '!#REF!),"")</f>
        <v>#REF!</v>
      </c>
      <c r="AN11" s="1"/>
      <c r="AO11" s="138"/>
      <c r="AP11" s="128"/>
      <c r="AQ11" s="128"/>
      <c r="AR11" s="128"/>
      <c r="AS11" s="128"/>
      <c r="AT11" s="129"/>
      <c r="AU11" s="1"/>
      <c r="AV11" s="1"/>
      <c r="AW11" s="1"/>
      <c r="AX11" s="1"/>
      <c r="AY11" s="1"/>
      <c r="AZ11" s="1"/>
      <c r="BA11" s="1"/>
      <c r="BB11" s="1"/>
      <c r="BC11" s="1"/>
      <c r="BD11" s="1"/>
      <c r="BE11" s="1"/>
      <c r="BF11" s="1"/>
      <c r="BG11" s="1"/>
      <c r="BH11" s="1"/>
      <c r="BI11" s="1"/>
    </row>
    <row r="12" spans="1:61" ht="15" customHeight="1" x14ac:dyDescent="0.25">
      <c r="A12" s="1"/>
      <c r="B12" s="227"/>
      <c r="C12" s="128"/>
      <c r="D12" s="129"/>
      <c r="E12" s="138"/>
      <c r="F12" s="128"/>
      <c r="G12" s="128"/>
      <c r="H12" s="128"/>
      <c r="I12" s="129"/>
      <c r="J12" s="49" t="e">
        <f>IF(AND('MATRIZ DE RIESGOS '!#REF!="Muy Alta",'MATRIZ DE RIESGOS '!#REF!="Leve"),CONCATENATE("R7C",'MATRIZ DE RIESGOS '!#REF!),"")</f>
        <v>#REF!</v>
      </c>
      <c r="K12" s="50" t="e">
        <f>IF(AND('MATRIZ DE RIESGOS '!#REF!="Muy Alta",'MATRIZ DE RIESGOS '!#REF!="Leve"),CONCATENATE("R7C",'MATRIZ DE RIESGOS '!#REF!),"")</f>
        <v>#REF!</v>
      </c>
      <c r="L12" s="50" t="e">
        <f>IF(AND('MATRIZ DE RIESGOS '!#REF!="Muy Alta",'MATRIZ DE RIESGOS '!#REF!="Leve"),CONCATENATE("R7C",'MATRIZ DE RIESGOS '!#REF!),"")</f>
        <v>#REF!</v>
      </c>
      <c r="M12" s="50" t="e">
        <f>IF(AND('MATRIZ DE RIESGOS '!#REF!="Muy Alta",'MATRIZ DE RIESGOS '!#REF!="Leve"),CONCATENATE("R7C",'MATRIZ DE RIESGOS '!#REF!),"")</f>
        <v>#REF!</v>
      </c>
      <c r="N12" s="50" t="e">
        <f>IF(AND('MATRIZ DE RIESGOS '!#REF!="Muy Alta",'MATRIZ DE RIESGOS '!#REF!="Leve"),CONCATENATE("R7C",'MATRIZ DE RIESGOS '!#REF!),"")</f>
        <v>#REF!</v>
      </c>
      <c r="O12" s="51" t="e">
        <f>IF(AND('MATRIZ DE RIESGOS '!#REF!="Muy Alta",'MATRIZ DE RIESGOS '!#REF!="Leve"),CONCATENATE("R7C",'MATRIZ DE RIESGOS '!#REF!),"")</f>
        <v>#REF!</v>
      </c>
      <c r="P12" s="49" t="e">
        <f>IF(AND('MATRIZ DE RIESGOS '!#REF!="Muy Alta",'MATRIZ DE RIESGOS '!#REF!="Menor"),CONCATENATE("R7C",'MATRIZ DE RIESGOS '!#REF!),"")</f>
        <v>#REF!</v>
      </c>
      <c r="Q12" s="50" t="e">
        <f>IF(AND('MATRIZ DE RIESGOS '!#REF!="Muy Alta",'MATRIZ DE RIESGOS '!#REF!="Menor"),CONCATENATE("R7C",'MATRIZ DE RIESGOS '!#REF!),"")</f>
        <v>#REF!</v>
      </c>
      <c r="R12" s="50" t="e">
        <f>IF(AND('MATRIZ DE RIESGOS '!#REF!="Muy Alta",'MATRIZ DE RIESGOS '!#REF!="Menor"),CONCATENATE("R7C",'MATRIZ DE RIESGOS '!#REF!),"")</f>
        <v>#REF!</v>
      </c>
      <c r="S12" s="50" t="e">
        <f>IF(AND('MATRIZ DE RIESGOS '!#REF!="Muy Alta",'MATRIZ DE RIESGOS '!#REF!="Menor"),CONCATENATE("R7C",'MATRIZ DE RIESGOS '!#REF!),"")</f>
        <v>#REF!</v>
      </c>
      <c r="T12" s="50" t="e">
        <f>IF(AND('MATRIZ DE RIESGOS '!#REF!="Muy Alta",'MATRIZ DE RIESGOS '!#REF!="Menor"),CONCATENATE("R7C",'MATRIZ DE RIESGOS '!#REF!),"")</f>
        <v>#REF!</v>
      </c>
      <c r="U12" s="51" t="e">
        <f>IF(AND('MATRIZ DE RIESGOS '!#REF!="Muy Alta",'MATRIZ DE RIESGOS '!#REF!="Menor"),CONCATENATE("R7C",'MATRIZ DE RIESGOS '!#REF!),"")</f>
        <v>#REF!</v>
      </c>
      <c r="V12" s="49" t="e">
        <f>IF(AND('MATRIZ DE RIESGOS '!#REF!="Muy Alta",'MATRIZ DE RIESGOS '!#REF!="Moderado"),CONCATENATE("R7C",'MATRIZ DE RIESGOS '!#REF!),"")</f>
        <v>#REF!</v>
      </c>
      <c r="W12" s="50" t="e">
        <f>IF(AND('MATRIZ DE RIESGOS '!#REF!="Muy Alta",'MATRIZ DE RIESGOS '!#REF!="Moderado"),CONCATENATE("R7C",'MATRIZ DE RIESGOS '!#REF!),"")</f>
        <v>#REF!</v>
      </c>
      <c r="X12" s="50" t="e">
        <f>IF(AND('MATRIZ DE RIESGOS '!#REF!="Muy Alta",'MATRIZ DE RIESGOS '!#REF!="Moderado"),CONCATENATE("R7C",'MATRIZ DE RIESGOS '!#REF!),"")</f>
        <v>#REF!</v>
      </c>
      <c r="Y12" s="50" t="e">
        <f>IF(AND('MATRIZ DE RIESGOS '!#REF!="Muy Alta",'MATRIZ DE RIESGOS '!#REF!="Moderado"),CONCATENATE("R7C",'MATRIZ DE RIESGOS '!#REF!),"")</f>
        <v>#REF!</v>
      </c>
      <c r="Z12" s="50" t="e">
        <f>IF(AND('MATRIZ DE RIESGOS '!#REF!="Muy Alta",'MATRIZ DE RIESGOS '!#REF!="Moderado"),CONCATENATE("R7C",'MATRIZ DE RIESGOS '!#REF!),"")</f>
        <v>#REF!</v>
      </c>
      <c r="AA12" s="51" t="e">
        <f>IF(AND('MATRIZ DE RIESGOS '!#REF!="Muy Alta",'MATRIZ DE RIESGOS '!#REF!="Moderado"),CONCATENATE("R7C",'MATRIZ DE RIESGOS '!#REF!),"")</f>
        <v>#REF!</v>
      </c>
      <c r="AB12" s="49" t="e">
        <f>IF(AND('MATRIZ DE RIESGOS '!#REF!="Muy Alta",'MATRIZ DE RIESGOS '!#REF!="Mayor"),CONCATENATE("R7C",'MATRIZ DE RIESGOS '!#REF!),"")</f>
        <v>#REF!</v>
      </c>
      <c r="AC12" s="50" t="e">
        <f>IF(AND('MATRIZ DE RIESGOS '!#REF!="Muy Alta",'MATRIZ DE RIESGOS '!#REF!="Mayor"),CONCATENATE("R7C",'MATRIZ DE RIESGOS '!#REF!),"")</f>
        <v>#REF!</v>
      </c>
      <c r="AD12" s="50" t="e">
        <f>IF(AND('MATRIZ DE RIESGOS '!#REF!="Muy Alta",'MATRIZ DE RIESGOS '!#REF!="Mayor"),CONCATENATE("R7C",'MATRIZ DE RIESGOS '!#REF!),"")</f>
        <v>#REF!</v>
      </c>
      <c r="AE12" s="50" t="e">
        <f>IF(AND('MATRIZ DE RIESGOS '!#REF!="Muy Alta",'MATRIZ DE RIESGOS '!#REF!="Mayor"),CONCATENATE("R7C",'MATRIZ DE RIESGOS '!#REF!),"")</f>
        <v>#REF!</v>
      </c>
      <c r="AF12" s="50" t="e">
        <f>IF(AND('MATRIZ DE RIESGOS '!#REF!="Muy Alta",'MATRIZ DE RIESGOS '!#REF!="Mayor"),CONCATENATE("R7C",'MATRIZ DE RIESGOS '!#REF!),"")</f>
        <v>#REF!</v>
      </c>
      <c r="AG12" s="51" t="e">
        <f>IF(AND('MATRIZ DE RIESGOS '!#REF!="Muy Alta",'MATRIZ DE RIESGOS '!#REF!="Mayor"),CONCATENATE("R7C",'MATRIZ DE RIESGOS '!#REF!),"")</f>
        <v>#REF!</v>
      </c>
      <c r="AH12" s="52" t="e">
        <f>IF(AND('MATRIZ DE RIESGOS '!#REF!="Muy Alta",'MATRIZ DE RIESGOS '!#REF!="Catastrófico"),CONCATENATE("R7C",'MATRIZ DE RIESGOS '!#REF!),"")</f>
        <v>#REF!</v>
      </c>
      <c r="AI12" s="53" t="e">
        <f>IF(AND('MATRIZ DE RIESGOS '!#REF!="Muy Alta",'MATRIZ DE RIESGOS '!#REF!="Catastrófico"),CONCATENATE("R7C",'MATRIZ DE RIESGOS '!#REF!),"")</f>
        <v>#REF!</v>
      </c>
      <c r="AJ12" s="53" t="e">
        <f>IF(AND('MATRIZ DE RIESGOS '!#REF!="Muy Alta",'MATRIZ DE RIESGOS '!#REF!="Catastrófico"),CONCATENATE("R7C",'MATRIZ DE RIESGOS '!#REF!),"")</f>
        <v>#REF!</v>
      </c>
      <c r="AK12" s="53" t="e">
        <f>IF(AND('MATRIZ DE RIESGOS '!#REF!="Muy Alta",'MATRIZ DE RIESGOS '!#REF!="Catastrófico"),CONCATENATE("R7C",'MATRIZ DE RIESGOS '!#REF!),"")</f>
        <v>#REF!</v>
      </c>
      <c r="AL12" s="53" t="e">
        <f>IF(AND('MATRIZ DE RIESGOS '!#REF!="Muy Alta",'MATRIZ DE RIESGOS '!#REF!="Catastrófico"),CONCATENATE("R7C",'MATRIZ DE RIESGOS '!#REF!),"")</f>
        <v>#REF!</v>
      </c>
      <c r="AM12" s="54" t="e">
        <f>IF(AND('MATRIZ DE RIESGOS '!#REF!="Muy Alta",'MATRIZ DE RIESGOS '!#REF!="Catastrófico"),CONCATENATE("R7C",'MATRIZ DE RIESGOS '!#REF!),"")</f>
        <v>#REF!</v>
      </c>
      <c r="AN12" s="1"/>
      <c r="AO12" s="138"/>
      <c r="AP12" s="128"/>
      <c r="AQ12" s="128"/>
      <c r="AR12" s="128"/>
      <c r="AS12" s="128"/>
      <c r="AT12" s="129"/>
      <c r="AU12" s="1"/>
      <c r="AV12" s="1"/>
      <c r="AW12" s="1"/>
      <c r="AX12" s="1"/>
      <c r="AY12" s="1"/>
      <c r="AZ12" s="1"/>
      <c r="BA12" s="1"/>
      <c r="BB12" s="1"/>
      <c r="BC12" s="1"/>
      <c r="BD12" s="1"/>
      <c r="BE12" s="1"/>
      <c r="BF12" s="1"/>
      <c r="BG12" s="1"/>
      <c r="BH12" s="1"/>
      <c r="BI12" s="1"/>
    </row>
    <row r="13" spans="1:61" ht="15" customHeight="1" x14ac:dyDescent="0.25">
      <c r="A13" s="1"/>
      <c r="B13" s="227"/>
      <c r="C13" s="128"/>
      <c r="D13" s="129"/>
      <c r="E13" s="138"/>
      <c r="F13" s="128"/>
      <c r="G13" s="128"/>
      <c r="H13" s="128"/>
      <c r="I13" s="129"/>
      <c r="J13" s="49" t="e">
        <f>IF(AND('MATRIZ DE RIESGOS '!#REF!="Muy Alta",'MATRIZ DE RIESGOS '!#REF!="Leve"),CONCATENATE("R8C",'MATRIZ DE RIESGOS '!#REF!),"")</f>
        <v>#REF!</v>
      </c>
      <c r="K13" s="50" t="e">
        <f>IF(AND('MATRIZ DE RIESGOS '!#REF!="Muy Alta",'MATRIZ DE RIESGOS '!#REF!="Leve"),CONCATENATE("R8C",'MATRIZ DE RIESGOS '!#REF!),"")</f>
        <v>#REF!</v>
      </c>
      <c r="L13" s="50" t="e">
        <f>IF(AND('MATRIZ DE RIESGOS '!#REF!="Muy Alta",'MATRIZ DE RIESGOS '!#REF!="Leve"),CONCATENATE("R8C",'MATRIZ DE RIESGOS '!#REF!),"")</f>
        <v>#REF!</v>
      </c>
      <c r="M13" s="50" t="e">
        <f>IF(AND('MATRIZ DE RIESGOS '!#REF!="Muy Alta",'MATRIZ DE RIESGOS '!#REF!="Leve"),CONCATENATE("R8C",'MATRIZ DE RIESGOS '!#REF!),"")</f>
        <v>#REF!</v>
      </c>
      <c r="N13" s="50" t="e">
        <f>IF(AND('MATRIZ DE RIESGOS '!#REF!="Muy Alta",'MATRIZ DE RIESGOS '!#REF!="Leve"),CONCATENATE("R8C",'MATRIZ DE RIESGOS '!#REF!),"")</f>
        <v>#REF!</v>
      </c>
      <c r="O13" s="51" t="e">
        <f>IF(AND('MATRIZ DE RIESGOS '!#REF!="Muy Alta",'MATRIZ DE RIESGOS '!#REF!="Leve"),CONCATENATE("R8C",'MATRIZ DE RIESGOS '!#REF!),"")</f>
        <v>#REF!</v>
      </c>
      <c r="P13" s="49" t="e">
        <f>IF(AND('MATRIZ DE RIESGOS '!#REF!="Muy Alta",'MATRIZ DE RIESGOS '!#REF!="Menor"),CONCATENATE("R8C",'MATRIZ DE RIESGOS '!#REF!),"")</f>
        <v>#REF!</v>
      </c>
      <c r="Q13" s="50" t="e">
        <f>IF(AND('MATRIZ DE RIESGOS '!#REF!="Muy Alta",'MATRIZ DE RIESGOS '!#REF!="Menor"),CONCATENATE("R8C",'MATRIZ DE RIESGOS '!#REF!),"")</f>
        <v>#REF!</v>
      </c>
      <c r="R13" s="50" t="e">
        <f>IF(AND('MATRIZ DE RIESGOS '!#REF!="Muy Alta",'MATRIZ DE RIESGOS '!#REF!="Menor"),CONCATENATE("R8C",'MATRIZ DE RIESGOS '!#REF!),"")</f>
        <v>#REF!</v>
      </c>
      <c r="S13" s="50" t="e">
        <f>IF(AND('MATRIZ DE RIESGOS '!#REF!="Muy Alta",'MATRIZ DE RIESGOS '!#REF!="Menor"),CONCATENATE("R8C",'MATRIZ DE RIESGOS '!#REF!),"")</f>
        <v>#REF!</v>
      </c>
      <c r="T13" s="50" t="e">
        <f>IF(AND('MATRIZ DE RIESGOS '!#REF!="Muy Alta",'MATRIZ DE RIESGOS '!#REF!="Menor"),CONCATENATE("R8C",'MATRIZ DE RIESGOS '!#REF!),"")</f>
        <v>#REF!</v>
      </c>
      <c r="U13" s="51" t="e">
        <f>IF(AND('MATRIZ DE RIESGOS '!#REF!="Muy Alta",'MATRIZ DE RIESGOS '!#REF!="Menor"),CONCATENATE("R8C",'MATRIZ DE RIESGOS '!#REF!),"")</f>
        <v>#REF!</v>
      </c>
      <c r="V13" s="49" t="e">
        <f>IF(AND('MATRIZ DE RIESGOS '!#REF!="Muy Alta",'MATRIZ DE RIESGOS '!#REF!="Moderado"),CONCATENATE("R8C",'MATRIZ DE RIESGOS '!#REF!),"")</f>
        <v>#REF!</v>
      </c>
      <c r="W13" s="50" t="e">
        <f>IF(AND('MATRIZ DE RIESGOS '!#REF!="Muy Alta",'MATRIZ DE RIESGOS '!#REF!="Moderado"),CONCATENATE("R8C",'MATRIZ DE RIESGOS '!#REF!),"")</f>
        <v>#REF!</v>
      </c>
      <c r="X13" s="50" t="e">
        <f>IF(AND('MATRIZ DE RIESGOS '!#REF!="Muy Alta",'MATRIZ DE RIESGOS '!#REF!="Moderado"),CONCATENATE("R8C",'MATRIZ DE RIESGOS '!#REF!),"")</f>
        <v>#REF!</v>
      </c>
      <c r="Y13" s="50" t="e">
        <f>IF(AND('MATRIZ DE RIESGOS '!#REF!="Muy Alta",'MATRIZ DE RIESGOS '!#REF!="Moderado"),CONCATENATE("R8C",'MATRIZ DE RIESGOS '!#REF!),"")</f>
        <v>#REF!</v>
      </c>
      <c r="Z13" s="50" t="e">
        <f>IF(AND('MATRIZ DE RIESGOS '!#REF!="Muy Alta",'MATRIZ DE RIESGOS '!#REF!="Moderado"),CONCATENATE("R8C",'MATRIZ DE RIESGOS '!#REF!),"")</f>
        <v>#REF!</v>
      </c>
      <c r="AA13" s="51" t="e">
        <f>IF(AND('MATRIZ DE RIESGOS '!#REF!="Muy Alta",'MATRIZ DE RIESGOS '!#REF!="Moderado"),CONCATENATE("R8C",'MATRIZ DE RIESGOS '!#REF!),"")</f>
        <v>#REF!</v>
      </c>
      <c r="AB13" s="49" t="e">
        <f>IF(AND('MATRIZ DE RIESGOS '!#REF!="Muy Alta",'MATRIZ DE RIESGOS '!#REF!="Mayor"),CONCATENATE("R8C",'MATRIZ DE RIESGOS '!#REF!),"")</f>
        <v>#REF!</v>
      </c>
      <c r="AC13" s="50" t="e">
        <f>IF(AND('MATRIZ DE RIESGOS '!#REF!="Muy Alta",'MATRIZ DE RIESGOS '!#REF!="Mayor"),CONCATENATE("R8C",'MATRIZ DE RIESGOS '!#REF!),"")</f>
        <v>#REF!</v>
      </c>
      <c r="AD13" s="50" t="e">
        <f>IF(AND('MATRIZ DE RIESGOS '!#REF!="Muy Alta",'MATRIZ DE RIESGOS '!#REF!="Mayor"),CONCATENATE("R8C",'MATRIZ DE RIESGOS '!#REF!),"")</f>
        <v>#REF!</v>
      </c>
      <c r="AE13" s="50" t="e">
        <f>IF(AND('MATRIZ DE RIESGOS '!#REF!="Muy Alta",'MATRIZ DE RIESGOS '!#REF!="Mayor"),CONCATENATE("R8C",'MATRIZ DE RIESGOS '!#REF!),"")</f>
        <v>#REF!</v>
      </c>
      <c r="AF13" s="50" t="e">
        <f>IF(AND('MATRIZ DE RIESGOS '!#REF!="Muy Alta",'MATRIZ DE RIESGOS '!#REF!="Mayor"),CONCATENATE("R8C",'MATRIZ DE RIESGOS '!#REF!),"")</f>
        <v>#REF!</v>
      </c>
      <c r="AG13" s="51" t="e">
        <f>IF(AND('MATRIZ DE RIESGOS '!#REF!="Muy Alta",'MATRIZ DE RIESGOS '!#REF!="Mayor"),CONCATENATE("R8C",'MATRIZ DE RIESGOS '!#REF!),"")</f>
        <v>#REF!</v>
      </c>
      <c r="AH13" s="52" t="e">
        <f>IF(AND('MATRIZ DE RIESGOS '!#REF!="Muy Alta",'MATRIZ DE RIESGOS '!#REF!="Catastrófico"),CONCATENATE("R8C",'MATRIZ DE RIESGOS '!#REF!),"")</f>
        <v>#REF!</v>
      </c>
      <c r="AI13" s="53" t="e">
        <f>IF(AND('MATRIZ DE RIESGOS '!#REF!="Muy Alta",'MATRIZ DE RIESGOS '!#REF!="Catastrófico"),CONCATENATE("R8C",'MATRIZ DE RIESGOS '!#REF!),"")</f>
        <v>#REF!</v>
      </c>
      <c r="AJ13" s="53" t="e">
        <f>IF(AND('MATRIZ DE RIESGOS '!#REF!="Muy Alta",'MATRIZ DE RIESGOS '!#REF!="Catastrófico"),CONCATENATE("R8C",'MATRIZ DE RIESGOS '!#REF!),"")</f>
        <v>#REF!</v>
      </c>
      <c r="AK13" s="53" t="e">
        <f>IF(AND('MATRIZ DE RIESGOS '!#REF!="Muy Alta",'MATRIZ DE RIESGOS '!#REF!="Catastrófico"),CONCATENATE("R8C",'MATRIZ DE RIESGOS '!#REF!),"")</f>
        <v>#REF!</v>
      </c>
      <c r="AL13" s="53" t="e">
        <f>IF(AND('MATRIZ DE RIESGOS '!#REF!="Muy Alta",'MATRIZ DE RIESGOS '!#REF!="Catastrófico"),CONCATENATE("R8C",'MATRIZ DE RIESGOS '!#REF!),"")</f>
        <v>#REF!</v>
      </c>
      <c r="AM13" s="54" t="e">
        <f>IF(AND('MATRIZ DE RIESGOS '!#REF!="Muy Alta",'MATRIZ DE RIESGOS '!#REF!="Catastrófico"),CONCATENATE("R8C",'MATRIZ DE RIESGOS '!#REF!),"")</f>
        <v>#REF!</v>
      </c>
      <c r="AN13" s="1"/>
      <c r="AO13" s="138"/>
      <c r="AP13" s="128"/>
      <c r="AQ13" s="128"/>
      <c r="AR13" s="128"/>
      <c r="AS13" s="128"/>
      <c r="AT13" s="129"/>
      <c r="AU13" s="1"/>
      <c r="AV13" s="1"/>
      <c r="AW13" s="1"/>
      <c r="AX13" s="1"/>
      <c r="AY13" s="1"/>
      <c r="AZ13" s="1"/>
      <c r="BA13" s="1"/>
      <c r="BB13" s="1"/>
      <c r="BC13" s="1"/>
      <c r="BD13" s="1"/>
      <c r="BE13" s="1"/>
      <c r="BF13" s="1"/>
      <c r="BG13" s="1"/>
      <c r="BH13" s="1"/>
      <c r="BI13" s="1"/>
    </row>
    <row r="14" spans="1:61" ht="15" customHeight="1" x14ac:dyDescent="0.25">
      <c r="A14" s="1"/>
      <c r="B14" s="227"/>
      <c r="C14" s="128"/>
      <c r="D14" s="129"/>
      <c r="E14" s="138"/>
      <c r="F14" s="128"/>
      <c r="G14" s="128"/>
      <c r="H14" s="128"/>
      <c r="I14" s="129"/>
      <c r="J14" s="49" t="e">
        <f>IF(AND('MATRIZ DE RIESGOS '!#REF!="Muy Alta",'MATRIZ DE RIESGOS '!#REF!="Leve"),CONCATENATE("R9C",'MATRIZ DE RIESGOS '!#REF!),"")</f>
        <v>#REF!</v>
      </c>
      <c r="K14" s="50" t="e">
        <f>IF(AND('MATRIZ DE RIESGOS '!#REF!="Muy Alta",'MATRIZ DE RIESGOS '!#REF!="Leve"),CONCATENATE("R9C",'MATRIZ DE RIESGOS '!#REF!),"")</f>
        <v>#REF!</v>
      </c>
      <c r="L14" s="50" t="e">
        <f>IF(AND('MATRIZ DE RIESGOS '!#REF!="Muy Alta",'MATRIZ DE RIESGOS '!#REF!="Leve"),CONCATENATE("R9C",'MATRIZ DE RIESGOS '!#REF!),"")</f>
        <v>#REF!</v>
      </c>
      <c r="M14" s="50" t="e">
        <f>IF(AND('MATRIZ DE RIESGOS '!#REF!="Muy Alta",'MATRIZ DE RIESGOS '!#REF!="Leve"),CONCATENATE("R9C",'MATRIZ DE RIESGOS '!#REF!),"")</f>
        <v>#REF!</v>
      </c>
      <c r="N14" s="50" t="e">
        <f>IF(AND('MATRIZ DE RIESGOS '!#REF!="Muy Alta",'MATRIZ DE RIESGOS '!#REF!="Leve"),CONCATENATE("R9C",'MATRIZ DE RIESGOS '!#REF!),"")</f>
        <v>#REF!</v>
      </c>
      <c r="O14" s="51" t="e">
        <f>IF(AND('MATRIZ DE RIESGOS '!#REF!="Muy Alta",'MATRIZ DE RIESGOS '!#REF!="Leve"),CONCATENATE("R9C",'MATRIZ DE RIESGOS '!#REF!),"")</f>
        <v>#REF!</v>
      </c>
      <c r="P14" s="49" t="e">
        <f>IF(AND('MATRIZ DE RIESGOS '!#REF!="Muy Alta",'MATRIZ DE RIESGOS '!#REF!="Menor"),CONCATENATE("R9C",'MATRIZ DE RIESGOS '!#REF!),"")</f>
        <v>#REF!</v>
      </c>
      <c r="Q14" s="50" t="e">
        <f>IF(AND('MATRIZ DE RIESGOS '!#REF!="Muy Alta",'MATRIZ DE RIESGOS '!#REF!="Menor"),CONCATENATE("R9C",'MATRIZ DE RIESGOS '!#REF!),"")</f>
        <v>#REF!</v>
      </c>
      <c r="R14" s="50" t="e">
        <f>IF(AND('MATRIZ DE RIESGOS '!#REF!="Muy Alta",'MATRIZ DE RIESGOS '!#REF!="Menor"),CONCATENATE("R9C",'MATRIZ DE RIESGOS '!#REF!),"")</f>
        <v>#REF!</v>
      </c>
      <c r="S14" s="50" t="e">
        <f>IF(AND('MATRIZ DE RIESGOS '!#REF!="Muy Alta",'MATRIZ DE RIESGOS '!#REF!="Menor"),CONCATENATE("R9C",'MATRIZ DE RIESGOS '!#REF!),"")</f>
        <v>#REF!</v>
      </c>
      <c r="T14" s="50" t="e">
        <f>IF(AND('MATRIZ DE RIESGOS '!#REF!="Muy Alta",'MATRIZ DE RIESGOS '!#REF!="Menor"),CONCATENATE("R9C",'MATRIZ DE RIESGOS '!#REF!),"")</f>
        <v>#REF!</v>
      </c>
      <c r="U14" s="51" t="e">
        <f>IF(AND('MATRIZ DE RIESGOS '!#REF!="Muy Alta",'MATRIZ DE RIESGOS '!#REF!="Menor"),CONCATENATE("R9C",'MATRIZ DE RIESGOS '!#REF!),"")</f>
        <v>#REF!</v>
      </c>
      <c r="V14" s="49" t="e">
        <f>IF(AND('MATRIZ DE RIESGOS '!#REF!="Muy Alta",'MATRIZ DE RIESGOS '!#REF!="Moderado"),CONCATENATE("R9C",'MATRIZ DE RIESGOS '!#REF!),"")</f>
        <v>#REF!</v>
      </c>
      <c r="W14" s="50" t="e">
        <f>IF(AND('MATRIZ DE RIESGOS '!#REF!="Muy Alta",'MATRIZ DE RIESGOS '!#REF!="Moderado"),CONCATENATE("R9C",'MATRIZ DE RIESGOS '!#REF!),"")</f>
        <v>#REF!</v>
      </c>
      <c r="X14" s="50" t="e">
        <f>IF(AND('MATRIZ DE RIESGOS '!#REF!="Muy Alta",'MATRIZ DE RIESGOS '!#REF!="Moderado"),CONCATENATE("R9C",'MATRIZ DE RIESGOS '!#REF!),"")</f>
        <v>#REF!</v>
      </c>
      <c r="Y14" s="50" t="e">
        <f>IF(AND('MATRIZ DE RIESGOS '!#REF!="Muy Alta",'MATRIZ DE RIESGOS '!#REF!="Moderado"),CONCATENATE("R9C",'MATRIZ DE RIESGOS '!#REF!),"")</f>
        <v>#REF!</v>
      </c>
      <c r="Z14" s="50" t="e">
        <f>IF(AND('MATRIZ DE RIESGOS '!#REF!="Muy Alta",'MATRIZ DE RIESGOS '!#REF!="Moderado"),CONCATENATE("R9C",'MATRIZ DE RIESGOS '!#REF!),"")</f>
        <v>#REF!</v>
      </c>
      <c r="AA14" s="51" t="e">
        <f>IF(AND('MATRIZ DE RIESGOS '!#REF!="Muy Alta",'MATRIZ DE RIESGOS '!#REF!="Moderado"),CONCATENATE("R9C",'MATRIZ DE RIESGOS '!#REF!),"")</f>
        <v>#REF!</v>
      </c>
      <c r="AB14" s="49" t="e">
        <f>IF(AND('MATRIZ DE RIESGOS '!#REF!="Muy Alta",'MATRIZ DE RIESGOS '!#REF!="Mayor"),CONCATENATE("R9C",'MATRIZ DE RIESGOS '!#REF!),"")</f>
        <v>#REF!</v>
      </c>
      <c r="AC14" s="50" t="e">
        <f>IF(AND('MATRIZ DE RIESGOS '!#REF!="Muy Alta",'MATRIZ DE RIESGOS '!#REF!="Mayor"),CONCATENATE("R9C",'MATRIZ DE RIESGOS '!#REF!),"")</f>
        <v>#REF!</v>
      </c>
      <c r="AD14" s="50" t="e">
        <f>IF(AND('MATRIZ DE RIESGOS '!#REF!="Muy Alta",'MATRIZ DE RIESGOS '!#REF!="Mayor"),CONCATENATE("R9C",'MATRIZ DE RIESGOS '!#REF!),"")</f>
        <v>#REF!</v>
      </c>
      <c r="AE14" s="50" t="e">
        <f>IF(AND('MATRIZ DE RIESGOS '!#REF!="Muy Alta",'MATRIZ DE RIESGOS '!#REF!="Mayor"),CONCATENATE("R9C",'MATRIZ DE RIESGOS '!#REF!),"")</f>
        <v>#REF!</v>
      </c>
      <c r="AF14" s="50" t="e">
        <f>IF(AND('MATRIZ DE RIESGOS '!#REF!="Muy Alta",'MATRIZ DE RIESGOS '!#REF!="Mayor"),CONCATENATE("R9C",'MATRIZ DE RIESGOS '!#REF!),"")</f>
        <v>#REF!</v>
      </c>
      <c r="AG14" s="51" t="e">
        <f>IF(AND('MATRIZ DE RIESGOS '!#REF!="Muy Alta",'MATRIZ DE RIESGOS '!#REF!="Mayor"),CONCATENATE("R9C",'MATRIZ DE RIESGOS '!#REF!),"")</f>
        <v>#REF!</v>
      </c>
      <c r="AH14" s="52" t="e">
        <f>IF(AND('MATRIZ DE RIESGOS '!#REF!="Muy Alta",'MATRIZ DE RIESGOS '!#REF!="Catastrófico"),CONCATENATE("R9C",'MATRIZ DE RIESGOS '!#REF!),"")</f>
        <v>#REF!</v>
      </c>
      <c r="AI14" s="53" t="e">
        <f>IF(AND('MATRIZ DE RIESGOS '!#REF!="Muy Alta",'MATRIZ DE RIESGOS '!#REF!="Catastrófico"),CONCATENATE("R9C",'MATRIZ DE RIESGOS '!#REF!),"")</f>
        <v>#REF!</v>
      </c>
      <c r="AJ14" s="53" t="e">
        <f>IF(AND('MATRIZ DE RIESGOS '!#REF!="Muy Alta",'MATRIZ DE RIESGOS '!#REF!="Catastrófico"),CONCATENATE("R9C",'MATRIZ DE RIESGOS '!#REF!),"")</f>
        <v>#REF!</v>
      </c>
      <c r="AK14" s="53" t="e">
        <f>IF(AND('MATRIZ DE RIESGOS '!#REF!="Muy Alta",'MATRIZ DE RIESGOS '!#REF!="Catastrófico"),CONCATENATE("R9C",'MATRIZ DE RIESGOS '!#REF!),"")</f>
        <v>#REF!</v>
      </c>
      <c r="AL14" s="53" t="e">
        <f>IF(AND('MATRIZ DE RIESGOS '!#REF!="Muy Alta",'MATRIZ DE RIESGOS '!#REF!="Catastrófico"),CONCATENATE("R9C",'MATRIZ DE RIESGOS '!#REF!),"")</f>
        <v>#REF!</v>
      </c>
      <c r="AM14" s="54" t="e">
        <f>IF(AND('MATRIZ DE RIESGOS '!#REF!="Muy Alta",'MATRIZ DE RIESGOS '!#REF!="Catastrófico"),CONCATENATE("R9C",'MATRIZ DE RIESGOS '!#REF!),"")</f>
        <v>#REF!</v>
      </c>
      <c r="AN14" s="1"/>
      <c r="AO14" s="138"/>
      <c r="AP14" s="128"/>
      <c r="AQ14" s="128"/>
      <c r="AR14" s="128"/>
      <c r="AS14" s="128"/>
      <c r="AT14" s="129"/>
      <c r="AU14" s="1"/>
      <c r="AV14" s="1"/>
      <c r="AW14" s="1"/>
      <c r="AX14" s="1"/>
      <c r="AY14" s="1"/>
      <c r="AZ14" s="1"/>
      <c r="BA14" s="1"/>
      <c r="BB14" s="1"/>
      <c r="BC14" s="1"/>
      <c r="BD14" s="1"/>
      <c r="BE14" s="1"/>
      <c r="BF14" s="1"/>
      <c r="BG14" s="1"/>
      <c r="BH14" s="1"/>
      <c r="BI14" s="1"/>
    </row>
    <row r="15" spans="1:61" ht="15.75" customHeight="1" x14ac:dyDescent="0.25">
      <c r="A15" s="1"/>
      <c r="B15" s="227"/>
      <c r="C15" s="128"/>
      <c r="D15" s="129"/>
      <c r="E15" s="203"/>
      <c r="F15" s="216"/>
      <c r="G15" s="216"/>
      <c r="H15" s="216"/>
      <c r="I15" s="206"/>
      <c r="J15" s="55" t="e">
        <f>IF(AND('MATRIZ DE RIESGOS '!#REF!="Muy Alta",'MATRIZ DE RIESGOS '!#REF!="Leve"),CONCATENATE("R10C",'MATRIZ DE RIESGOS '!#REF!),"")</f>
        <v>#REF!</v>
      </c>
      <c r="K15" s="56" t="e">
        <f>IF(AND('MATRIZ DE RIESGOS '!#REF!="Muy Alta",'MATRIZ DE RIESGOS '!#REF!="Leve"),CONCATENATE("R10C",'MATRIZ DE RIESGOS '!#REF!),"")</f>
        <v>#REF!</v>
      </c>
      <c r="L15" s="56" t="e">
        <f>IF(AND('MATRIZ DE RIESGOS '!#REF!="Muy Alta",'MATRIZ DE RIESGOS '!#REF!="Leve"),CONCATENATE("R10C",'MATRIZ DE RIESGOS '!#REF!),"")</f>
        <v>#REF!</v>
      </c>
      <c r="M15" s="56" t="e">
        <f>IF(AND('MATRIZ DE RIESGOS '!#REF!="Muy Alta",'MATRIZ DE RIESGOS '!#REF!="Leve"),CONCATENATE("R10C",'MATRIZ DE RIESGOS '!#REF!),"")</f>
        <v>#REF!</v>
      </c>
      <c r="N15" s="56" t="e">
        <f>IF(AND('MATRIZ DE RIESGOS '!#REF!="Muy Alta",'MATRIZ DE RIESGOS '!#REF!="Leve"),CONCATENATE("R10C",'MATRIZ DE RIESGOS '!#REF!),"")</f>
        <v>#REF!</v>
      </c>
      <c r="O15" s="57" t="e">
        <f>IF(AND('MATRIZ DE RIESGOS '!#REF!="Muy Alta",'MATRIZ DE RIESGOS '!#REF!="Leve"),CONCATENATE("R10C",'MATRIZ DE RIESGOS '!#REF!),"")</f>
        <v>#REF!</v>
      </c>
      <c r="P15" s="49" t="e">
        <f>IF(AND('MATRIZ DE RIESGOS '!#REF!="Muy Alta",'MATRIZ DE RIESGOS '!#REF!="Menor"),CONCATENATE("R10C",'MATRIZ DE RIESGOS '!#REF!),"")</f>
        <v>#REF!</v>
      </c>
      <c r="Q15" s="50" t="e">
        <f>IF(AND('MATRIZ DE RIESGOS '!#REF!="Muy Alta",'MATRIZ DE RIESGOS '!#REF!="Menor"),CONCATENATE("R10C",'MATRIZ DE RIESGOS '!#REF!),"")</f>
        <v>#REF!</v>
      </c>
      <c r="R15" s="50" t="e">
        <f>IF(AND('MATRIZ DE RIESGOS '!#REF!="Muy Alta",'MATRIZ DE RIESGOS '!#REF!="Menor"),CONCATENATE("R10C",'MATRIZ DE RIESGOS '!#REF!),"")</f>
        <v>#REF!</v>
      </c>
      <c r="S15" s="50" t="e">
        <f>IF(AND('MATRIZ DE RIESGOS '!#REF!="Muy Alta",'MATRIZ DE RIESGOS '!#REF!="Menor"),CONCATENATE("R10C",'MATRIZ DE RIESGOS '!#REF!),"")</f>
        <v>#REF!</v>
      </c>
      <c r="T15" s="50" t="e">
        <f>IF(AND('MATRIZ DE RIESGOS '!#REF!="Muy Alta",'MATRIZ DE RIESGOS '!#REF!="Menor"),CONCATENATE("R10C",'MATRIZ DE RIESGOS '!#REF!),"")</f>
        <v>#REF!</v>
      </c>
      <c r="U15" s="51" t="e">
        <f>IF(AND('MATRIZ DE RIESGOS '!#REF!="Muy Alta",'MATRIZ DE RIESGOS '!#REF!="Menor"),CONCATENATE("R10C",'MATRIZ DE RIESGOS '!#REF!),"")</f>
        <v>#REF!</v>
      </c>
      <c r="V15" s="55" t="e">
        <f>IF(AND('MATRIZ DE RIESGOS '!#REF!="Muy Alta",'MATRIZ DE RIESGOS '!#REF!="Moderado"),CONCATENATE("R10C",'MATRIZ DE RIESGOS '!#REF!),"")</f>
        <v>#REF!</v>
      </c>
      <c r="W15" s="56" t="e">
        <f>IF(AND('MATRIZ DE RIESGOS '!#REF!="Muy Alta",'MATRIZ DE RIESGOS '!#REF!="Moderado"),CONCATENATE("R10C",'MATRIZ DE RIESGOS '!#REF!),"")</f>
        <v>#REF!</v>
      </c>
      <c r="X15" s="56" t="e">
        <f>IF(AND('MATRIZ DE RIESGOS '!#REF!="Muy Alta",'MATRIZ DE RIESGOS '!#REF!="Moderado"),CONCATENATE("R10C",'MATRIZ DE RIESGOS '!#REF!),"")</f>
        <v>#REF!</v>
      </c>
      <c r="Y15" s="56" t="e">
        <f>IF(AND('MATRIZ DE RIESGOS '!#REF!="Muy Alta",'MATRIZ DE RIESGOS '!#REF!="Moderado"),CONCATENATE("R10C",'MATRIZ DE RIESGOS '!#REF!),"")</f>
        <v>#REF!</v>
      </c>
      <c r="Z15" s="56" t="e">
        <f>IF(AND('MATRIZ DE RIESGOS '!#REF!="Muy Alta",'MATRIZ DE RIESGOS '!#REF!="Moderado"),CONCATENATE("R10C",'MATRIZ DE RIESGOS '!#REF!),"")</f>
        <v>#REF!</v>
      </c>
      <c r="AA15" s="57" t="e">
        <f>IF(AND('MATRIZ DE RIESGOS '!#REF!="Muy Alta",'MATRIZ DE RIESGOS '!#REF!="Moderado"),CONCATENATE("R10C",'MATRIZ DE RIESGOS '!#REF!),"")</f>
        <v>#REF!</v>
      </c>
      <c r="AB15" s="49" t="e">
        <f>IF(AND('MATRIZ DE RIESGOS '!#REF!="Muy Alta",'MATRIZ DE RIESGOS '!#REF!="Mayor"),CONCATENATE("R10C",'MATRIZ DE RIESGOS '!#REF!),"")</f>
        <v>#REF!</v>
      </c>
      <c r="AC15" s="50" t="e">
        <f>IF(AND('MATRIZ DE RIESGOS '!#REF!="Muy Alta",'MATRIZ DE RIESGOS '!#REF!="Mayor"),CONCATENATE("R10C",'MATRIZ DE RIESGOS '!#REF!),"")</f>
        <v>#REF!</v>
      </c>
      <c r="AD15" s="50" t="e">
        <f>IF(AND('MATRIZ DE RIESGOS '!#REF!="Muy Alta",'MATRIZ DE RIESGOS '!#REF!="Mayor"),CONCATENATE("R10C",'MATRIZ DE RIESGOS '!#REF!),"")</f>
        <v>#REF!</v>
      </c>
      <c r="AE15" s="50" t="e">
        <f>IF(AND('MATRIZ DE RIESGOS '!#REF!="Muy Alta",'MATRIZ DE RIESGOS '!#REF!="Mayor"),CONCATENATE("R10C",'MATRIZ DE RIESGOS '!#REF!),"")</f>
        <v>#REF!</v>
      </c>
      <c r="AF15" s="50" t="e">
        <f>IF(AND('MATRIZ DE RIESGOS '!#REF!="Muy Alta",'MATRIZ DE RIESGOS '!#REF!="Mayor"),CONCATENATE("R10C",'MATRIZ DE RIESGOS '!#REF!),"")</f>
        <v>#REF!</v>
      </c>
      <c r="AG15" s="51" t="e">
        <f>IF(AND('MATRIZ DE RIESGOS '!#REF!="Muy Alta",'MATRIZ DE RIESGOS '!#REF!="Mayor"),CONCATENATE("R10C",'MATRIZ DE RIESGOS '!#REF!),"")</f>
        <v>#REF!</v>
      </c>
      <c r="AH15" s="58" t="e">
        <f>IF(AND('MATRIZ DE RIESGOS '!#REF!="Muy Alta",'MATRIZ DE RIESGOS '!#REF!="Catastrófico"),CONCATENATE("R10C",'MATRIZ DE RIESGOS '!#REF!),"")</f>
        <v>#REF!</v>
      </c>
      <c r="AI15" s="59" t="e">
        <f>IF(AND('MATRIZ DE RIESGOS '!#REF!="Muy Alta",'MATRIZ DE RIESGOS '!#REF!="Catastrófico"),CONCATENATE("R10C",'MATRIZ DE RIESGOS '!#REF!),"")</f>
        <v>#REF!</v>
      </c>
      <c r="AJ15" s="59" t="e">
        <f>IF(AND('MATRIZ DE RIESGOS '!#REF!="Muy Alta",'MATRIZ DE RIESGOS '!#REF!="Catastrófico"),CONCATENATE("R10C",'MATRIZ DE RIESGOS '!#REF!),"")</f>
        <v>#REF!</v>
      </c>
      <c r="AK15" s="59" t="e">
        <f>IF(AND('MATRIZ DE RIESGOS '!#REF!="Muy Alta",'MATRIZ DE RIESGOS '!#REF!="Catastrófico"),CONCATENATE("R10C",'MATRIZ DE RIESGOS '!#REF!),"")</f>
        <v>#REF!</v>
      </c>
      <c r="AL15" s="59" t="e">
        <f>IF(AND('MATRIZ DE RIESGOS '!#REF!="Muy Alta",'MATRIZ DE RIESGOS '!#REF!="Catastrófico"),CONCATENATE("R10C",'MATRIZ DE RIESGOS '!#REF!),"")</f>
        <v>#REF!</v>
      </c>
      <c r="AM15" s="60" t="e">
        <f>IF(AND('MATRIZ DE RIESGOS '!#REF!="Muy Alta",'MATRIZ DE RIESGOS '!#REF!="Catastrófico"),CONCATENATE("R10C",'MATRIZ DE RIESGOS '!#REF!),"")</f>
        <v>#REF!</v>
      </c>
      <c r="AN15" s="1"/>
      <c r="AO15" s="203"/>
      <c r="AP15" s="216"/>
      <c r="AQ15" s="216"/>
      <c r="AR15" s="216"/>
      <c r="AS15" s="216"/>
      <c r="AT15" s="206"/>
      <c r="AU15" s="1"/>
      <c r="AV15" s="1"/>
      <c r="AW15" s="1"/>
      <c r="AX15" s="1"/>
      <c r="AY15" s="1"/>
      <c r="AZ15" s="1"/>
      <c r="BA15" s="1"/>
      <c r="BB15" s="1"/>
      <c r="BC15" s="1"/>
      <c r="BD15" s="1"/>
      <c r="BE15" s="1"/>
      <c r="BF15" s="1"/>
      <c r="BG15" s="1"/>
      <c r="BH15" s="1"/>
      <c r="BI15" s="1"/>
    </row>
    <row r="16" spans="1:61" ht="15" customHeight="1" x14ac:dyDescent="0.25">
      <c r="A16" s="1"/>
      <c r="B16" s="227"/>
      <c r="C16" s="128"/>
      <c r="D16" s="129"/>
      <c r="E16" s="235" t="s">
        <v>116</v>
      </c>
      <c r="F16" s="215"/>
      <c r="G16" s="215"/>
      <c r="H16" s="215"/>
      <c r="I16" s="215"/>
      <c r="J16" s="61" t="str">
        <f ca="1">IF(AND('MATRIZ DE RIESGOS '!$Y$10="Alta",'MATRIZ DE RIESGOS '!$AA$10="Leve"),CONCATENATE("R1C",'MATRIZ DE RIESGOS '!$O$10),"")</f>
        <v/>
      </c>
      <c r="K16" s="62" t="str">
        <f ca="1">IF(AND('MATRIZ DE RIESGOS '!$Y$11="Alta",'MATRIZ DE RIESGOS '!$AA$11="Leve"),CONCATENATE("R1C",'MATRIZ DE RIESGOS '!$O$11),"")</f>
        <v/>
      </c>
      <c r="L16" s="62" t="str">
        <f ca="1">IF(AND('MATRIZ DE RIESGOS '!$Y$12="Alta",'MATRIZ DE RIESGOS '!$AA$12="Leve"),CONCATENATE("R1C",'MATRIZ DE RIESGOS '!$O$12),"")</f>
        <v/>
      </c>
      <c r="M16" s="62" t="str">
        <f ca="1">IF(AND('MATRIZ DE RIESGOS '!$Y$13="Alta",'MATRIZ DE RIESGOS '!$AA$13="Leve"),CONCATENATE("R1C",'MATRIZ DE RIESGOS '!$O$13),"")</f>
        <v/>
      </c>
      <c r="N16" s="62" t="str">
        <f ca="1">IF(AND('MATRIZ DE RIESGOS '!$Y$14="Alta",'MATRIZ DE RIESGOS '!$AA$14="Leve"),CONCATENATE("R1C",'MATRIZ DE RIESGOS '!$O$14),"")</f>
        <v/>
      </c>
      <c r="O16" s="63" t="e">
        <f>IF(AND('MATRIZ DE RIESGOS '!#REF!="Alta",'MATRIZ DE RIESGOS '!#REF!="Leve"),CONCATENATE("R1C",'MATRIZ DE RIESGOS '!#REF!),"")</f>
        <v>#REF!</v>
      </c>
      <c r="P16" s="61" t="str">
        <f ca="1">IF(AND('MATRIZ DE RIESGOS '!$Y$10="Alta",'MATRIZ DE RIESGOS '!$AA$10="Menor"),CONCATENATE("R1C",'MATRIZ DE RIESGOS '!$O$10),"")</f>
        <v/>
      </c>
      <c r="Q16" s="62" t="str">
        <f ca="1">IF(AND('MATRIZ DE RIESGOS '!$Y$11="Alta",'MATRIZ DE RIESGOS '!$AA$11="Menor"),CONCATENATE("R1C",'MATRIZ DE RIESGOS '!$O$11),"")</f>
        <v/>
      </c>
      <c r="R16" s="62" t="str">
        <f ca="1">IF(AND('MATRIZ DE RIESGOS '!$Y$12="Alta",'MATRIZ DE RIESGOS '!$AA$12="Menor"),CONCATENATE("R1C",'MATRIZ DE RIESGOS '!$O$12),"")</f>
        <v/>
      </c>
      <c r="S16" s="62" t="str">
        <f ca="1">IF(AND('MATRIZ DE RIESGOS '!$Y$13="Alta",'MATRIZ DE RIESGOS '!$AA$13="Menor"),CONCATENATE("R1C",'MATRIZ DE RIESGOS '!$O$13),"")</f>
        <v/>
      </c>
      <c r="T16" s="62" t="str">
        <f ca="1">IF(AND('MATRIZ DE RIESGOS '!$Y$14="Alta",'MATRIZ DE RIESGOS '!$AA$14="Menor"),CONCATENATE("R1C",'MATRIZ DE RIESGOS '!$O$14),"")</f>
        <v/>
      </c>
      <c r="U16" s="63" t="e">
        <f>IF(AND('MATRIZ DE RIESGOS '!#REF!="Alta",'MATRIZ DE RIESGOS '!#REF!="Menor"),CONCATENATE("R1C",'MATRIZ DE RIESGOS '!#REF!),"")</f>
        <v>#REF!</v>
      </c>
      <c r="V16" s="43" t="str">
        <f ca="1">IF(AND('MATRIZ DE RIESGOS '!$Y$10="Alta",'MATRIZ DE RIESGOS '!$AA$10="Moderado"),CONCATENATE("R1C",'MATRIZ DE RIESGOS '!$O$10),"")</f>
        <v/>
      </c>
      <c r="W16" s="44" t="str">
        <f ca="1">IF(AND('MATRIZ DE RIESGOS '!$Y$11="Alta",'MATRIZ DE RIESGOS '!$AA$11="Moderado"),CONCATENATE("R1C",'MATRIZ DE RIESGOS '!$O$11),"")</f>
        <v/>
      </c>
      <c r="X16" s="44" t="str">
        <f ca="1">IF(AND('MATRIZ DE RIESGOS '!$Y$12="Alta",'MATRIZ DE RIESGOS '!$AA$12="Moderado"),CONCATENATE("R1C",'MATRIZ DE RIESGOS '!$O$12),"")</f>
        <v/>
      </c>
      <c r="Y16" s="44" t="str">
        <f ca="1">IF(AND('MATRIZ DE RIESGOS '!$Y$13="Alta",'MATRIZ DE RIESGOS '!$AA$13="Moderado"),CONCATENATE("R1C",'MATRIZ DE RIESGOS '!$O$13),"")</f>
        <v/>
      </c>
      <c r="Z16" s="44" t="str">
        <f ca="1">IF(AND('MATRIZ DE RIESGOS '!$Y$14="Alta",'MATRIZ DE RIESGOS '!$AA$14="Moderado"),CONCATENATE("R1C",'MATRIZ DE RIESGOS '!$O$14),"")</f>
        <v/>
      </c>
      <c r="AA16" s="45" t="e">
        <f>IF(AND('MATRIZ DE RIESGOS '!#REF!="Alta",'MATRIZ DE RIESGOS '!#REF!="Moderado"),CONCATENATE("R1C",'MATRIZ DE RIESGOS '!#REF!),"")</f>
        <v>#REF!</v>
      </c>
      <c r="AB16" s="43" t="str">
        <f ca="1">IF(AND('MATRIZ DE RIESGOS '!$Y$10="Alta",'MATRIZ DE RIESGOS '!$AA$10="Mayor"),CONCATENATE("R1C",'MATRIZ DE RIESGOS '!$O$10),"")</f>
        <v>R1C1</v>
      </c>
      <c r="AC16" s="44" t="str">
        <f ca="1">IF(AND('MATRIZ DE RIESGOS '!$Y$11="Alta",'MATRIZ DE RIESGOS '!$AA$11="Mayor"),CONCATENATE("R1C",'MATRIZ DE RIESGOS '!$O$11),"")</f>
        <v/>
      </c>
      <c r="AD16" s="44" t="str">
        <f ca="1">IF(AND('MATRIZ DE RIESGOS '!$Y$12="Alta",'MATRIZ DE RIESGOS '!$AA$12="Mayor"),CONCATENATE("R1C",'MATRIZ DE RIESGOS '!$O$12),"")</f>
        <v/>
      </c>
      <c r="AE16" s="44" t="str">
        <f ca="1">IF(AND('MATRIZ DE RIESGOS '!$Y$13="Alta",'MATRIZ DE RIESGOS '!$AA$13="Mayor"),CONCATENATE("R1C",'MATRIZ DE RIESGOS '!$O$13),"")</f>
        <v/>
      </c>
      <c r="AF16" s="44" t="str">
        <f ca="1">IF(AND('MATRIZ DE RIESGOS '!$Y$14="Alta",'MATRIZ DE RIESGOS '!$AA$14="Mayor"),CONCATENATE("R1C",'MATRIZ DE RIESGOS '!$O$14),"")</f>
        <v/>
      </c>
      <c r="AG16" s="45" t="e">
        <f>IF(AND('MATRIZ DE RIESGOS '!#REF!="Alta",'MATRIZ DE RIESGOS '!#REF!="Mayor"),CONCATENATE("R1C",'MATRIZ DE RIESGOS '!#REF!),"")</f>
        <v>#REF!</v>
      </c>
      <c r="AH16" s="46" t="str">
        <f ca="1">IF(AND('MATRIZ DE RIESGOS '!$Y$10="Alta",'MATRIZ DE RIESGOS '!$AA$10="Catastrófico"),CONCATENATE("R1C",'MATRIZ DE RIESGOS '!$O$10),"")</f>
        <v/>
      </c>
      <c r="AI16" s="47" t="str">
        <f ca="1">IF(AND('MATRIZ DE RIESGOS '!$Y$11="Alta",'MATRIZ DE RIESGOS '!$AA$11="Catastrófico"),CONCATENATE("R1C",'MATRIZ DE RIESGOS '!$O$11),"")</f>
        <v/>
      </c>
      <c r="AJ16" s="47" t="str">
        <f ca="1">IF(AND('MATRIZ DE RIESGOS '!$Y$12="Alta",'MATRIZ DE RIESGOS '!$AA$12="Catastrófico"),CONCATENATE("R1C",'MATRIZ DE RIESGOS '!$O$12),"")</f>
        <v/>
      </c>
      <c r="AK16" s="47" t="str">
        <f ca="1">IF(AND('MATRIZ DE RIESGOS '!$Y$13="Alta",'MATRIZ DE RIESGOS '!$AA$13="Catastrófico"),CONCATENATE("R1C",'MATRIZ DE RIESGOS '!$O$13),"")</f>
        <v/>
      </c>
      <c r="AL16" s="47" t="str">
        <f ca="1">IF(AND('MATRIZ DE RIESGOS '!$Y$14="Alta",'MATRIZ DE RIESGOS '!$AA$14="Catastrófico"),CONCATENATE("R1C",'MATRIZ DE RIESGOS '!$O$14),"")</f>
        <v/>
      </c>
      <c r="AM16" s="48" t="e">
        <f>IF(AND('MATRIZ DE RIESGOS '!#REF!="Alta",'MATRIZ DE RIESGOS '!#REF!="Catastrófico"),CONCATENATE("R1C",'MATRIZ DE RIESGOS '!#REF!),"")</f>
        <v>#REF!</v>
      </c>
      <c r="AN16" s="1"/>
      <c r="AO16" s="231" t="s">
        <v>117</v>
      </c>
      <c r="AP16" s="215"/>
      <c r="AQ16" s="215"/>
      <c r="AR16" s="215"/>
      <c r="AS16" s="215"/>
      <c r="AT16" s="208"/>
      <c r="AU16" s="1"/>
      <c r="AV16" s="1"/>
      <c r="AW16" s="1"/>
      <c r="AX16" s="1"/>
      <c r="AY16" s="1"/>
      <c r="AZ16" s="1"/>
      <c r="BA16" s="1"/>
      <c r="BB16" s="1"/>
      <c r="BC16" s="1"/>
      <c r="BD16" s="1"/>
      <c r="BE16" s="1"/>
      <c r="BF16" s="1"/>
      <c r="BG16" s="1"/>
      <c r="BH16" s="1"/>
      <c r="BI16" s="1"/>
    </row>
    <row r="17" spans="1:61" ht="15" customHeight="1" x14ac:dyDescent="0.25">
      <c r="A17" s="1"/>
      <c r="B17" s="227"/>
      <c r="C17" s="128"/>
      <c r="D17" s="129"/>
      <c r="E17" s="138"/>
      <c r="F17" s="128"/>
      <c r="G17" s="128"/>
      <c r="H17" s="128"/>
      <c r="I17" s="128"/>
      <c r="J17" s="64" t="e">
        <f>IF(AND('MATRIZ DE RIESGOS '!#REF!="Alta",'MATRIZ DE RIESGOS '!#REF!="Leve"),CONCATENATE("R2C",'MATRIZ DE RIESGOS '!#REF!),"")</f>
        <v>#REF!</v>
      </c>
      <c r="K17" s="65" t="e">
        <f>IF(AND('MATRIZ DE RIESGOS '!#REF!="Alta",'MATRIZ DE RIESGOS '!#REF!="Leve"),CONCATENATE("R2C",'MATRIZ DE RIESGOS '!#REF!),"")</f>
        <v>#REF!</v>
      </c>
      <c r="L17" s="65" t="e">
        <f>IF(AND('MATRIZ DE RIESGOS '!#REF!="Alta",'MATRIZ DE RIESGOS '!#REF!="Leve"),CONCATENATE("R2C",'MATRIZ DE RIESGOS '!#REF!),"")</f>
        <v>#REF!</v>
      </c>
      <c r="M17" s="65" t="e">
        <f>IF(AND('MATRIZ DE RIESGOS '!#REF!="Alta",'MATRIZ DE RIESGOS '!#REF!="Leve"),CONCATENATE("R2C",'MATRIZ DE RIESGOS '!#REF!),"")</f>
        <v>#REF!</v>
      </c>
      <c r="N17" s="65" t="e">
        <f>IF(AND('MATRIZ DE RIESGOS '!#REF!="Alta",'MATRIZ DE RIESGOS '!#REF!="Leve"),CONCATENATE("R2C",'MATRIZ DE RIESGOS '!#REF!),"")</f>
        <v>#REF!</v>
      </c>
      <c r="O17" s="66" t="e">
        <f>IF(AND('MATRIZ DE RIESGOS '!#REF!="Alta",'MATRIZ DE RIESGOS '!#REF!="Leve"),CONCATENATE("R2C",'MATRIZ DE RIESGOS '!#REF!),"")</f>
        <v>#REF!</v>
      </c>
      <c r="P17" s="64" t="e">
        <f>IF(AND('MATRIZ DE RIESGOS '!#REF!="Alta",'MATRIZ DE RIESGOS '!#REF!="Menor"),CONCATENATE("R2C",'MATRIZ DE RIESGOS '!#REF!),"")</f>
        <v>#REF!</v>
      </c>
      <c r="Q17" s="65" t="e">
        <f>IF(AND('MATRIZ DE RIESGOS '!#REF!="Alta",'MATRIZ DE RIESGOS '!#REF!="Menor"),CONCATENATE("R2C",'MATRIZ DE RIESGOS '!#REF!),"")</f>
        <v>#REF!</v>
      </c>
      <c r="R17" s="65" t="e">
        <f>IF(AND('MATRIZ DE RIESGOS '!#REF!="Alta",'MATRIZ DE RIESGOS '!#REF!="Menor"),CONCATENATE("R2C",'MATRIZ DE RIESGOS '!#REF!),"")</f>
        <v>#REF!</v>
      </c>
      <c r="S17" s="65" t="e">
        <f>IF(AND('MATRIZ DE RIESGOS '!#REF!="Alta",'MATRIZ DE RIESGOS '!#REF!="Menor"),CONCATENATE("R2C",'MATRIZ DE RIESGOS '!#REF!),"")</f>
        <v>#REF!</v>
      </c>
      <c r="T17" s="65" t="e">
        <f>IF(AND('MATRIZ DE RIESGOS '!#REF!="Alta",'MATRIZ DE RIESGOS '!#REF!="Menor"),CONCATENATE("R2C",'MATRIZ DE RIESGOS '!#REF!),"")</f>
        <v>#REF!</v>
      </c>
      <c r="U17" s="66" t="e">
        <f>IF(AND('MATRIZ DE RIESGOS '!#REF!="Alta",'MATRIZ DE RIESGOS '!#REF!="Menor"),CONCATENATE("R2C",'MATRIZ DE RIESGOS '!#REF!),"")</f>
        <v>#REF!</v>
      </c>
      <c r="V17" s="49" t="e">
        <f>IF(AND('MATRIZ DE RIESGOS '!#REF!="Alta",'MATRIZ DE RIESGOS '!#REF!="Moderado"),CONCATENATE("R2C",'MATRIZ DE RIESGOS '!#REF!),"")</f>
        <v>#REF!</v>
      </c>
      <c r="W17" s="50" t="e">
        <f>IF(AND('MATRIZ DE RIESGOS '!#REF!="Alta",'MATRIZ DE RIESGOS '!#REF!="Moderado"),CONCATENATE("R2C",'MATRIZ DE RIESGOS '!#REF!),"")</f>
        <v>#REF!</v>
      </c>
      <c r="X17" s="50" t="e">
        <f>IF(AND('MATRIZ DE RIESGOS '!#REF!="Alta",'MATRIZ DE RIESGOS '!#REF!="Moderado"),CONCATENATE("R2C",'MATRIZ DE RIESGOS '!#REF!),"")</f>
        <v>#REF!</v>
      </c>
      <c r="Y17" s="50" t="e">
        <f>IF(AND('MATRIZ DE RIESGOS '!#REF!="Alta",'MATRIZ DE RIESGOS '!#REF!="Moderado"),CONCATENATE("R2C",'MATRIZ DE RIESGOS '!#REF!),"")</f>
        <v>#REF!</v>
      </c>
      <c r="Z17" s="50" t="e">
        <f>IF(AND('MATRIZ DE RIESGOS '!#REF!="Alta",'MATRIZ DE RIESGOS '!#REF!="Moderado"),CONCATENATE("R2C",'MATRIZ DE RIESGOS '!#REF!),"")</f>
        <v>#REF!</v>
      </c>
      <c r="AA17" s="51" t="e">
        <f>IF(AND('MATRIZ DE RIESGOS '!#REF!="Alta",'MATRIZ DE RIESGOS '!#REF!="Moderado"),CONCATENATE("R2C",'MATRIZ DE RIESGOS '!#REF!),"")</f>
        <v>#REF!</v>
      </c>
      <c r="AB17" s="49" t="e">
        <f>IF(AND('MATRIZ DE RIESGOS '!#REF!="Alta",'MATRIZ DE RIESGOS '!#REF!="Mayor"),CONCATENATE("R2C",'MATRIZ DE RIESGOS '!#REF!),"")</f>
        <v>#REF!</v>
      </c>
      <c r="AC17" s="50" t="e">
        <f>IF(AND('MATRIZ DE RIESGOS '!#REF!="Alta",'MATRIZ DE RIESGOS '!#REF!="Mayor"),CONCATENATE("R2C",'MATRIZ DE RIESGOS '!#REF!),"")</f>
        <v>#REF!</v>
      </c>
      <c r="AD17" s="50" t="e">
        <f>IF(AND('MATRIZ DE RIESGOS '!#REF!="Alta",'MATRIZ DE RIESGOS '!#REF!="Mayor"),CONCATENATE("R2C",'MATRIZ DE RIESGOS '!#REF!),"")</f>
        <v>#REF!</v>
      </c>
      <c r="AE17" s="50" t="e">
        <f>IF(AND('MATRIZ DE RIESGOS '!#REF!="Alta",'MATRIZ DE RIESGOS '!#REF!="Mayor"),CONCATENATE("R2C",'MATRIZ DE RIESGOS '!#REF!),"")</f>
        <v>#REF!</v>
      </c>
      <c r="AF17" s="50" t="e">
        <f>IF(AND('MATRIZ DE RIESGOS '!#REF!="Alta",'MATRIZ DE RIESGOS '!#REF!="Mayor"),CONCATENATE("R2C",'MATRIZ DE RIESGOS '!#REF!),"")</f>
        <v>#REF!</v>
      </c>
      <c r="AG17" s="51" t="e">
        <f>IF(AND('MATRIZ DE RIESGOS '!#REF!="Alta",'MATRIZ DE RIESGOS '!#REF!="Mayor"),CONCATENATE("R2C",'MATRIZ DE RIESGOS '!#REF!),"")</f>
        <v>#REF!</v>
      </c>
      <c r="AH17" s="52" t="e">
        <f>IF(AND('MATRIZ DE RIESGOS '!#REF!="Alta",'MATRIZ DE RIESGOS '!#REF!="Catastrófico"),CONCATENATE("R2C",'MATRIZ DE RIESGOS '!#REF!),"")</f>
        <v>#REF!</v>
      </c>
      <c r="AI17" s="53" t="e">
        <f>IF(AND('MATRIZ DE RIESGOS '!#REF!="Alta",'MATRIZ DE RIESGOS '!#REF!="Catastrófico"),CONCATENATE("R2C",'MATRIZ DE RIESGOS '!#REF!),"")</f>
        <v>#REF!</v>
      </c>
      <c r="AJ17" s="53" t="e">
        <f>IF(AND('MATRIZ DE RIESGOS '!#REF!="Alta",'MATRIZ DE RIESGOS '!#REF!="Catastrófico"),CONCATENATE("R2C",'MATRIZ DE RIESGOS '!#REF!),"")</f>
        <v>#REF!</v>
      </c>
      <c r="AK17" s="53" t="e">
        <f>IF(AND('MATRIZ DE RIESGOS '!#REF!="Alta",'MATRIZ DE RIESGOS '!#REF!="Catastrófico"),CONCATENATE("R2C",'MATRIZ DE RIESGOS '!#REF!),"")</f>
        <v>#REF!</v>
      </c>
      <c r="AL17" s="53" t="e">
        <f>IF(AND('MATRIZ DE RIESGOS '!#REF!="Alta",'MATRIZ DE RIESGOS '!#REF!="Catastrófico"),CONCATENATE("R2C",'MATRIZ DE RIESGOS '!#REF!),"")</f>
        <v>#REF!</v>
      </c>
      <c r="AM17" s="54" t="e">
        <f>IF(AND('MATRIZ DE RIESGOS '!#REF!="Alta",'MATRIZ DE RIESGOS '!#REF!="Catastrófico"),CONCATENATE("R2C",'MATRIZ DE RIESGOS '!#REF!),"")</f>
        <v>#REF!</v>
      </c>
      <c r="AN17" s="1"/>
      <c r="AO17" s="138"/>
      <c r="AP17" s="128"/>
      <c r="AQ17" s="128"/>
      <c r="AR17" s="128"/>
      <c r="AS17" s="128"/>
      <c r="AT17" s="129"/>
      <c r="AU17" s="1"/>
      <c r="AV17" s="1"/>
      <c r="AW17" s="1"/>
      <c r="AX17" s="1"/>
      <c r="AY17" s="1"/>
      <c r="AZ17" s="1"/>
      <c r="BA17" s="1"/>
      <c r="BB17" s="1"/>
      <c r="BC17" s="1"/>
      <c r="BD17" s="1"/>
      <c r="BE17" s="1"/>
      <c r="BF17" s="1"/>
      <c r="BG17" s="1"/>
      <c r="BH17" s="1"/>
      <c r="BI17" s="1"/>
    </row>
    <row r="18" spans="1:61" ht="15" customHeight="1" x14ac:dyDescent="0.25">
      <c r="A18" s="1"/>
      <c r="B18" s="227"/>
      <c r="C18" s="128"/>
      <c r="D18" s="129"/>
      <c r="E18" s="138"/>
      <c r="F18" s="128"/>
      <c r="G18" s="128"/>
      <c r="H18" s="128"/>
      <c r="I18" s="128"/>
      <c r="J18" s="64" t="e">
        <f>IF(AND('MATRIZ DE RIESGOS '!#REF!="Alta",'MATRIZ DE RIESGOS '!#REF!="Leve"),CONCATENATE("R3C",'MATRIZ DE RIESGOS '!#REF!),"")</f>
        <v>#REF!</v>
      </c>
      <c r="K18" s="65" t="e">
        <f>IF(AND('MATRIZ DE RIESGOS '!#REF!="Alta",'MATRIZ DE RIESGOS '!#REF!="Leve"),CONCATENATE("R3C",'MATRIZ DE RIESGOS '!#REF!),"")</f>
        <v>#REF!</v>
      </c>
      <c r="L18" s="65" t="e">
        <f>IF(AND('MATRIZ DE RIESGOS '!#REF!="Alta",'MATRIZ DE RIESGOS '!#REF!="Leve"),CONCATENATE("R3C",'MATRIZ DE RIESGOS '!#REF!),"")</f>
        <v>#REF!</v>
      </c>
      <c r="M18" s="65" t="e">
        <f>IF(AND('MATRIZ DE RIESGOS '!#REF!="Alta",'MATRIZ DE RIESGOS '!#REF!="Leve"),CONCATENATE("R3C",'MATRIZ DE RIESGOS '!#REF!),"")</f>
        <v>#REF!</v>
      </c>
      <c r="N18" s="65" t="e">
        <f>IF(AND('MATRIZ DE RIESGOS '!#REF!="Alta",'MATRIZ DE RIESGOS '!#REF!="Leve"),CONCATENATE("R3C",'MATRIZ DE RIESGOS '!#REF!),"")</f>
        <v>#REF!</v>
      </c>
      <c r="O18" s="66" t="e">
        <f>IF(AND('MATRIZ DE RIESGOS '!#REF!="Alta",'MATRIZ DE RIESGOS '!#REF!="Leve"),CONCATENATE("R3C",'MATRIZ DE RIESGOS '!#REF!),"")</f>
        <v>#REF!</v>
      </c>
      <c r="P18" s="64" t="e">
        <f>IF(AND('MATRIZ DE RIESGOS '!#REF!="Alta",'MATRIZ DE RIESGOS '!#REF!="Menor"),CONCATENATE("R3C",'MATRIZ DE RIESGOS '!#REF!),"")</f>
        <v>#REF!</v>
      </c>
      <c r="Q18" s="65" t="e">
        <f>IF(AND('MATRIZ DE RIESGOS '!#REF!="Alta",'MATRIZ DE RIESGOS '!#REF!="Menor"),CONCATENATE("R3C",'MATRIZ DE RIESGOS '!#REF!),"")</f>
        <v>#REF!</v>
      </c>
      <c r="R18" s="65" t="e">
        <f>IF(AND('MATRIZ DE RIESGOS '!#REF!="Alta",'MATRIZ DE RIESGOS '!#REF!="Menor"),CONCATENATE("R3C",'MATRIZ DE RIESGOS '!#REF!),"")</f>
        <v>#REF!</v>
      </c>
      <c r="S18" s="65" t="e">
        <f>IF(AND('MATRIZ DE RIESGOS '!#REF!="Alta",'MATRIZ DE RIESGOS '!#REF!="Menor"),CONCATENATE("R3C",'MATRIZ DE RIESGOS '!#REF!),"")</f>
        <v>#REF!</v>
      </c>
      <c r="T18" s="65" t="e">
        <f>IF(AND('MATRIZ DE RIESGOS '!#REF!="Alta",'MATRIZ DE RIESGOS '!#REF!="Menor"),CONCATENATE("R3C",'MATRIZ DE RIESGOS '!#REF!),"")</f>
        <v>#REF!</v>
      </c>
      <c r="U18" s="66" t="e">
        <f>IF(AND('MATRIZ DE RIESGOS '!#REF!="Alta",'MATRIZ DE RIESGOS '!#REF!="Menor"),CONCATENATE("R3C",'MATRIZ DE RIESGOS '!#REF!),"")</f>
        <v>#REF!</v>
      </c>
      <c r="V18" s="49" t="e">
        <f>IF(AND('MATRIZ DE RIESGOS '!#REF!="Alta",'MATRIZ DE RIESGOS '!#REF!="Moderado"),CONCATENATE("R3C",'MATRIZ DE RIESGOS '!#REF!),"")</f>
        <v>#REF!</v>
      </c>
      <c r="W18" s="50" t="e">
        <f>IF(AND('MATRIZ DE RIESGOS '!#REF!="Alta",'MATRIZ DE RIESGOS '!#REF!="Moderado"),CONCATENATE("R3C",'MATRIZ DE RIESGOS '!#REF!),"")</f>
        <v>#REF!</v>
      </c>
      <c r="X18" s="50" t="e">
        <f>IF(AND('MATRIZ DE RIESGOS '!#REF!="Alta",'MATRIZ DE RIESGOS '!#REF!="Moderado"),CONCATENATE("R3C",'MATRIZ DE RIESGOS '!#REF!),"")</f>
        <v>#REF!</v>
      </c>
      <c r="Y18" s="50" t="e">
        <f>IF(AND('MATRIZ DE RIESGOS '!#REF!="Alta",'MATRIZ DE RIESGOS '!#REF!="Moderado"),CONCATENATE("R3C",'MATRIZ DE RIESGOS '!#REF!),"")</f>
        <v>#REF!</v>
      </c>
      <c r="Z18" s="50" t="e">
        <f>IF(AND('MATRIZ DE RIESGOS '!#REF!="Alta",'MATRIZ DE RIESGOS '!#REF!="Moderado"),CONCATENATE("R3C",'MATRIZ DE RIESGOS '!#REF!),"")</f>
        <v>#REF!</v>
      </c>
      <c r="AA18" s="51" t="e">
        <f>IF(AND('MATRIZ DE RIESGOS '!#REF!="Alta",'MATRIZ DE RIESGOS '!#REF!="Moderado"),CONCATENATE("R3C",'MATRIZ DE RIESGOS '!#REF!),"")</f>
        <v>#REF!</v>
      </c>
      <c r="AB18" s="49" t="e">
        <f>IF(AND('MATRIZ DE RIESGOS '!#REF!="Alta",'MATRIZ DE RIESGOS '!#REF!="Mayor"),CONCATENATE("R3C",'MATRIZ DE RIESGOS '!#REF!),"")</f>
        <v>#REF!</v>
      </c>
      <c r="AC18" s="50" t="e">
        <f>IF(AND('MATRIZ DE RIESGOS '!#REF!="Alta",'MATRIZ DE RIESGOS '!#REF!="Mayor"),CONCATENATE("R3C",'MATRIZ DE RIESGOS '!#REF!),"")</f>
        <v>#REF!</v>
      </c>
      <c r="AD18" s="50" t="e">
        <f>IF(AND('MATRIZ DE RIESGOS '!#REF!="Alta",'MATRIZ DE RIESGOS '!#REF!="Mayor"),CONCATENATE("R3C",'MATRIZ DE RIESGOS '!#REF!),"")</f>
        <v>#REF!</v>
      </c>
      <c r="AE18" s="50" t="e">
        <f>IF(AND('MATRIZ DE RIESGOS '!#REF!="Alta",'MATRIZ DE RIESGOS '!#REF!="Mayor"),CONCATENATE("R3C",'MATRIZ DE RIESGOS '!#REF!),"")</f>
        <v>#REF!</v>
      </c>
      <c r="AF18" s="50" t="e">
        <f>IF(AND('MATRIZ DE RIESGOS '!#REF!="Alta",'MATRIZ DE RIESGOS '!#REF!="Mayor"),CONCATENATE("R3C",'MATRIZ DE RIESGOS '!#REF!),"")</f>
        <v>#REF!</v>
      </c>
      <c r="AG18" s="51" t="e">
        <f>IF(AND('MATRIZ DE RIESGOS '!#REF!="Alta",'MATRIZ DE RIESGOS '!#REF!="Mayor"),CONCATENATE("R3C",'MATRIZ DE RIESGOS '!#REF!),"")</f>
        <v>#REF!</v>
      </c>
      <c r="AH18" s="52" t="e">
        <f>IF(AND('MATRIZ DE RIESGOS '!#REF!="Alta",'MATRIZ DE RIESGOS '!#REF!="Catastrófico"),CONCATENATE("R3C",'MATRIZ DE RIESGOS '!#REF!),"")</f>
        <v>#REF!</v>
      </c>
      <c r="AI18" s="53" t="e">
        <f>IF(AND('MATRIZ DE RIESGOS '!#REF!="Alta",'MATRIZ DE RIESGOS '!#REF!="Catastrófico"),CONCATENATE("R3C",'MATRIZ DE RIESGOS '!#REF!),"")</f>
        <v>#REF!</v>
      </c>
      <c r="AJ18" s="53" t="e">
        <f>IF(AND('MATRIZ DE RIESGOS '!#REF!="Alta",'MATRIZ DE RIESGOS '!#REF!="Catastrófico"),CONCATENATE("R3C",'MATRIZ DE RIESGOS '!#REF!),"")</f>
        <v>#REF!</v>
      </c>
      <c r="AK18" s="53" t="e">
        <f>IF(AND('MATRIZ DE RIESGOS '!#REF!="Alta",'MATRIZ DE RIESGOS '!#REF!="Catastrófico"),CONCATENATE("R3C",'MATRIZ DE RIESGOS '!#REF!),"")</f>
        <v>#REF!</v>
      </c>
      <c r="AL18" s="53" t="e">
        <f>IF(AND('MATRIZ DE RIESGOS '!#REF!="Alta",'MATRIZ DE RIESGOS '!#REF!="Catastrófico"),CONCATENATE("R3C",'MATRIZ DE RIESGOS '!#REF!),"")</f>
        <v>#REF!</v>
      </c>
      <c r="AM18" s="54" t="e">
        <f>IF(AND('MATRIZ DE RIESGOS '!#REF!="Alta",'MATRIZ DE RIESGOS '!#REF!="Catastrófico"),CONCATENATE("R3C",'MATRIZ DE RIESGOS '!#REF!),"")</f>
        <v>#REF!</v>
      </c>
      <c r="AN18" s="1"/>
      <c r="AO18" s="138"/>
      <c r="AP18" s="128"/>
      <c r="AQ18" s="128"/>
      <c r="AR18" s="128"/>
      <c r="AS18" s="128"/>
      <c r="AT18" s="129"/>
      <c r="AU18" s="1"/>
      <c r="AV18" s="1"/>
      <c r="AW18" s="1"/>
      <c r="AX18" s="1"/>
      <c r="AY18" s="1"/>
      <c r="AZ18" s="1"/>
      <c r="BA18" s="1"/>
      <c r="BB18" s="1"/>
      <c r="BC18" s="1"/>
      <c r="BD18" s="1"/>
      <c r="BE18" s="1"/>
      <c r="BF18" s="1"/>
      <c r="BG18" s="1"/>
      <c r="BH18" s="1"/>
      <c r="BI18" s="1"/>
    </row>
    <row r="19" spans="1:61" ht="15" customHeight="1" x14ac:dyDescent="0.25">
      <c r="A19" s="1"/>
      <c r="B19" s="227"/>
      <c r="C19" s="128"/>
      <c r="D19" s="129"/>
      <c r="E19" s="138"/>
      <c r="F19" s="128"/>
      <c r="G19" s="128"/>
      <c r="H19" s="128"/>
      <c r="I19" s="128"/>
      <c r="J19" s="64" t="e">
        <f>IF(AND('MATRIZ DE RIESGOS '!#REF!="Alta",'MATRIZ DE RIESGOS '!#REF!="Leve"),CONCATENATE("R4C",'MATRIZ DE RIESGOS '!#REF!),"")</f>
        <v>#REF!</v>
      </c>
      <c r="K19" s="65" t="e">
        <f>IF(AND('MATRIZ DE RIESGOS '!#REF!="Alta",'MATRIZ DE RIESGOS '!#REF!="Leve"),CONCATENATE("R4C",'MATRIZ DE RIESGOS '!#REF!),"")</f>
        <v>#REF!</v>
      </c>
      <c r="L19" s="65" t="e">
        <f>IF(AND('MATRIZ DE RIESGOS '!#REF!="Alta",'MATRIZ DE RIESGOS '!#REF!="Leve"),CONCATENATE("R4C",'MATRIZ DE RIESGOS '!#REF!),"")</f>
        <v>#REF!</v>
      </c>
      <c r="M19" s="65" t="e">
        <f>IF(AND('MATRIZ DE RIESGOS '!#REF!="Alta",'MATRIZ DE RIESGOS '!#REF!="Leve"),CONCATENATE("R4C",'MATRIZ DE RIESGOS '!#REF!),"")</f>
        <v>#REF!</v>
      </c>
      <c r="N19" s="65" t="e">
        <f>IF(AND('MATRIZ DE RIESGOS '!#REF!="Alta",'MATRIZ DE RIESGOS '!#REF!="Leve"),CONCATENATE("R4C",'MATRIZ DE RIESGOS '!#REF!),"")</f>
        <v>#REF!</v>
      </c>
      <c r="O19" s="66" t="e">
        <f>IF(AND('MATRIZ DE RIESGOS '!#REF!="Alta",'MATRIZ DE RIESGOS '!#REF!="Leve"),CONCATENATE("R4C",'MATRIZ DE RIESGOS '!#REF!),"")</f>
        <v>#REF!</v>
      </c>
      <c r="P19" s="64" t="e">
        <f>IF(AND('MATRIZ DE RIESGOS '!#REF!="Alta",'MATRIZ DE RIESGOS '!#REF!="Menor"),CONCATENATE("R4C",'MATRIZ DE RIESGOS '!#REF!),"")</f>
        <v>#REF!</v>
      </c>
      <c r="Q19" s="65" t="e">
        <f>IF(AND('MATRIZ DE RIESGOS '!#REF!="Alta",'MATRIZ DE RIESGOS '!#REF!="Menor"),CONCATENATE("R4C",'MATRIZ DE RIESGOS '!#REF!),"")</f>
        <v>#REF!</v>
      </c>
      <c r="R19" s="65" t="e">
        <f>IF(AND('MATRIZ DE RIESGOS '!#REF!="Alta",'MATRIZ DE RIESGOS '!#REF!="Menor"),CONCATENATE("R4C",'MATRIZ DE RIESGOS '!#REF!),"")</f>
        <v>#REF!</v>
      </c>
      <c r="S19" s="65" t="e">
        <f>IF(AND('MATRIZ DE RIESGOS '!#REF!="Alta",'MATRIZ DE RIESGOS '!#REF!="Menor"),CONCATENATE("R4C",'MATRIZ DE RIESGOS '!#REF!),"")</f>
        <v>#REF!</v>
      </c>
      <c r="T19" s="65" t="e">
        <f>IF(AND('MATRIZ DE RIESGOS '!#REF!="Alta",'MATRIZ DE RIESGOS '!#REF!="Menor"),CONCATENATE("R4C",'MATRIZ DE RIESGOS '!#REF!),"")</f>
        <v>#REF!</v>
      </c>
      <c r="U19" s="66" t="e">
        <f>IF(AND('MATRIZ DE RIESGOS '!#REF!="Alta",'MATRIZ DE RIESGOS '!#REF!="Menor"),CONCATENATE("R4C",'MATRIZ DE RIESGOS '!#REF!),"")</f>
        <v>#REF!</v>
      </c>
      <c r="V19" s="49" t="e">
        <f>IF(AND('MATRIZ DE RIESGOS '!#REF!="Alta",'MATRIZ DE RIESGOS '!#REF!="Moderado"),CONCATENATE("R4C",'MATRIZ DE RIESGOS '!#REF!),"")</f>
        <v>#REF!</v>
      </c>
      <c r="W19" s="50" t="e">
        <f>IF(AND('MATRIZ DE RIESGOS '!#REF!="Alta",'MATRIZ DE RIESGOS '!#REF!="Moderado"),CONCATENATE("R4C",'MATRIZ DE RIESGOS '!#REF!),"")</f>
        <v>#REF!</v>
      </c>
      <c r="X19" s="50" t="e">
        <f>IF(AND('MATRIZ DE RIESGOS '!#REF!="Alta",'MATRIZ DE RIESGOS '!#REF!="Moderado"),CONCATENATE("R4C",'MATRIZ DE RIESGOS '!#REF!),"")</f>
        <v>#REF!</v>
      </c>
      <c r="Y19" s="50" t="e">
        <f>IF(AND('MATRIZ DE RIESGOS '!#REF!="Alta",'MATRIZ DE RIESGOS '!#REF!="Moderado"),CONCATENATE("R4C",'MATRIZ DE RIESGOS '!#REF!),"")</f>
        <v>#REF!</v>
      </c>
      <c r="Z19" s="50" t="e">
        <f>IF(AND('MATRIZ DE RIESGOS '!#REF!="Alta",'MATRIZ DE RIESGOS '!#REF!="Moderado"),CONCATENATE("R4C",'MATRIZ DE RIESGOS '!#REF!),"")</f>
        <v>#REF!</v>
      </c>
      <c r="AA19" s="51" t="e">
        <f>IF(AND('MATRIZ DE RIESGOS '!#REF!="Alta",'MATRIZ DE RIESGOS '!#REF!="Moderado"),CONCATENATE("R4C",'MATRIZ DE RIESGOS '!#REF!),"")</f>
        <v>#REF!</v>
      </c>
      <c r="AB19" s="49" t="e">
        <f>IF(AND('MATRIZ DE RIESGOS '!#REF!="Alta",'MATRIZ DE RIESGOS '!#REF!="Mayor"),CONCATENATE("R4C",'MATRIZ DE RIESGOS '!#REF!),"")</f>
        <v>#REF!</v>
      </c>
      <c r="AC19" s="50" t="e">
        <f>IF(AND('MATRIZ DE RIESGOS '!#REF!="Alta",'MATRIZ DE RIESGOS '!#REF!="Mayor"),CONCATENATE("R4C",'MATRIZ DE RIESGOS '!#REF!),"")</f>
        <v>#REF!</v>
      </c>
      <c r="AD19" s="50" t="e">
        <f>IF(AND('MATRIZ DE RIESGOS '!#REF!="Alta",'MATRIZ DE RIESGOS '!#REF!="Mayor"),CONCATENATE("R4C",'MATRIZ DE RIESGOS '!#REF!),"")</f>
        <v>#REF!</v>
      </c>
      <c r="AE19" s="50" t="e">
        <f>IF(AND('MATRIZ DE RIESGOS '!#REF!="Alta",'MATRIZ DE RIESGOS '!#REF!="Mayor"),CONCATENATE("R4C",'MATRIZ DE RIESGOS '!#REF!),"")</f>
        <v>#REF!</v>
      </c>
      <c r="AF19" s="50" t="e">
        <f>IF(AND('MATRIZ DE RIESGOS '!#REF!="Alta",'MATRIZ DE RIESGOS '!#REF!="Mayor"),CONCATENATE("R4C",'MATRIZ DE RIESGOS '!#REF!),"")</f>
        <v>#REF!</v>
      </c>
      <c r="AG19" s="51" t="e">
        <f>IF(AND('MATRIZ DE RIESGOS '!#REF!="Alta",'MATRIZ DE RIESGOS '!#REF!="Mayor"),CONCATENATE("R4C",'MATRIZ DE RIESGOS '!#REF!),"")</f>
        <v>#REF!</v>
      </c>
      <c r="AH19" s="52" t="e">
        <f>IF(AND('MATRIZ DE RIESGOS '!#REF!="Alta",'MATRIZ DE RIESGOS '!#REF!="Catastrófico"),CONCATENATE("R4C",'MATRIZ DE RIESGOS '!#REF!),"")</f>
        <v>#REF!</v>
      </c>
      <c r="AI19" s="53" t="e">
        <f>IF(AND('MATRIZ DE RIESGOS '!#REF!="Alta",'MATRIZ DE RIESGOS '!#REF!="Catastrófico"),CONCATENATE("R4C",'MATRIZ DE RIESGOS '!#REF!),"")</f>
        <v>#REF!</v>
      </c>
      <c r="AJ19" s="53" t="e">
        <f>IF(AND('MATRIZ DE RIESGOS '!#REF!="Alta",'MATRIZ DE RIESGOS '!#REF!="Catastrófico"),CONCATENATE("R4C",'MATRIZ DE RIESGOS '!#REF!),"")</f>
        <v>#REF!</v>
      </c>
      <c r="AK19" s="53" t="e">
        <f>IF(AND('MATRIZ DE RIESGOS '!#REF!="Alta",'MATRIZ DE RIESGOS '!#REF!="Catastrófico"),CONCATENATE("R4C",'MATRIZ DE RIESGOS '!#REF!),"")</f>
        <v>#REF!</v>
      </c>
      <c r="AL19" s="53" t="e">
        <f>IF(AND('MATRIZ DE RIESGOS '!#REF!="Alta",'MATRIZ DE RIESGOS '!#REF!="Catastrófico"),CONCATENATE("R4C",'MATRIZ DE RIESGOS '!#REF!),"")</f>
        <v>#REF!</v>
      </c>
      <c r="AM19" s="54" t="e">
        <f>IF(AND('MATRIZ DE RIESGOS '!#REF!="Alta",'MATRIZ DE RIESGOS '!#REF!="Catastrófico"),CONCATENATE("R4C",'MATRIZ DE RIESGOS '!#REF!),"")</f>
        <v>#REF!</v>
      </c>
      <c r="AN19" s="1"/>
      <c r="AO19" s="138"/>
      <c r="AP19" s="128"/>
      <c r="AQ19" s="128"/>
      <c r="AR19" s="128"/>
      <c r="AS19" s="128"/>
      <c r="AT19" s="129"/>
      <c r="AU19" s="1"/>
      <c r="AV19" s="1"/>
      <c r="AW19" s="1"/>
      <c r="AX19" s="1"/>
      <c r="AY19" s="1"/>
      <c r="AZ19" s="1"/>
      <c r="BA19" s="1"/>
      <c r="BB19" s="1"/>
      <c r="BC19" s="1"/>
      <c r="BD19" s="1"/>
      <c r="BE19" s="1"/>
      <c r="BF19" s="1"/>
      <c r="BG19" s="1"/>
      <c r="BH19" s="1"/>
      <c r="BI19" s="1"/>
    </row>
    <row r="20" spans="1:61" ht="15" customHeight="1" x14ac:dyDescent="0.25">
      <c r="A20" s="1"/>
      <c r="B20" s="227"/>
      <c r="C20" s="128"/>
      <c r="D20" s="129"/>
      <c r="E20" s="138"/>
      <c r="F20" s="128"/>
      <c r="G20" s="128"/>
      <c r="H20" s="128"/>
      <c r="I20" s="128"/>
      <c r="J20" s="64" t="e">
        <f>IF(AND('MATRIZ DE RIESGOS '!#REF!="Alta",'MATRIZ DE RIESGOS '!#REF!="Leve"),CONCATENATE("R5C",'MATRIZ DE RIESGOS '!#REF!),"")</f>
        <v>#REF!</v>
      </c>
      <c r="K20" s="65" t="e">
        <f>IF(AND('MATRIZ DE RIESGOS '!#REF!="Alta",'MATRIZ DE RIESGOS '!#REF!="Leve"),CONCATENATE("R5C",'MATRIZ DE RIESGOS '!#REF!),"")</f>
        <v>#REF!</v>
      </c>
      <c r="L20" s="65" t="e">
        <f>IF(AND('MATRIZ DE RIESGOS '!#REF!="Alta",'MATRIZ DE RIESGOS '!#REF!="Leve"),CONCATENATE("R5C",'MATRIZ DE RIESGOS '!#REF!),"")</f>
        <v>#REF!</v>
      </c>
      <c r="M20" s="65" t="e">
        <f>IF(AND('MATRIZ DE RIESGOS '!#REF!="Alta",'MATRIZ DE RIESGOS '!#REF!="Leve"),CONCATENATE("R5C",'MATRIZ DE RIESGOS '!#REF!),"")</f>
        <v>#REF!</v>
      </c>
      <c r="N20" s="65" t="e">
        <f>IF(AND('MATRIZ DE RIESGOS '!#REF!="Alta",'MATRIZ DE RIESGOS '!#REF!="Leve"),CONCATENATE("R5C",'MATRIZ DE RIESGOS '!#REF!),"")</f>
        <v>#REF!</v>
      </c>
      <c r="O20" s="66" t="e">
        <f>IF(AND('MATRIZ DE RIESGOS '!#REF!="Alta",'MATRIZ DE RIESGOS '!#REF!="Leve"),CONCATENATE("R5C",'MATRIZ DE RIESGOS '!#REF!),"")</f>
        <v>#REF!</v>
      </c>
      <c r="P20" s="64" t="e">
        <f>IF(AND('MATRIZ DE RIESGOS '!#REF!="Alta",'MATRIZ DE RIESGOS '!#REF!="Menor"),CONCATENATE("R5C",'MATRIZ DE RIESGOS '!#REF!),"")</f>
        <v>#REF!</v>
      </c>
      <c r="Q20" s="65" t="e">
        <f>IF(AND('MATRIZ DE RIESGOS '!#REF!="Alta",'MATRIZ DE RIESGOS '!#REF!="Menor"),CONCATENATE("R5C",'MATRIZ DE RIESGOS '!#REF!),"")</f>
        <v>#REF!</v>
      </c>
      <c r="R20" s="65" t="e">
        <f>IF(AND('MATRIZ DE RIESGOS '!#REF!="Alta",'MATRIZ DE RIESGOS '!#REF!="Menor"),CONCATENATE("R5C",'MATRIZ DE RIESGOS '!#REF!),"")</f>
        <v>#REF!</v>
      </c>
      <c r="S20" s="65" t="e">
        <f>IF(AND('MATRIZ DE RIESGOS '!#REF!="Alta",'MATRIZ DE RIESGOS '!#REF!="Menor"),CONCATENATE("R5C",'MATRIZ DE RIESGOS '!#REF!),"")</f>
        <v>#REF!</v>
      </c>
      <c r="T20" s="65" t="e">
        <f>IF(AND('MATRIZ DE RIESGOS '!#REF!="Alta",'MATRIZ DE RIESGOS '!#REF!="Menor"),CONCATENATE("R5C",'MATRIZ DE RIESGOS '!#REF!),"")</f>
        <v>#REF!</v>
      </c>
      <c r="U20" s="66" t="e">
        <f>IF(AND('MATRIZ DE RIESGOS '!#REF!="Alta",'MATRIZ DE RIESGOS '!#REF!="Menor"),CONCATENATE("R5C",'MATRIZ DE RIESGOS '!#REF!),"")</f>
        <v>#REF!</v>
      </c>
      <c r="V20" s="49" t="e">
        <f>IF(AND('MATRIZ DE RIESGOS '!#REF!="Alta",'MATRIZ DE RIESGOS '!#REF!="Moderado"),CONCATENATE("R5C",'MATRIZ DE RIESGOS '!#REF!),"")</f>
        <v>#REF!</v>
      </c>
      <c r="W20" s="50" t="e">
        <f>IF(AND('MATRIZ DE RIESGOS '!#REF!="Alta",'MATRIZ DE RIESGOS '!#REF!="Moderado"),CONCATENATE("R5C",'MATRIZ DE RIESGOS '!#REF!),"")</f>
        <v>#REF!</v>
      </c>
      <c r="X20" s="50" t="e">
        <f>IF(AND('MATRIZ DE RIESGOS '!#REF!="Alta",'MATRIZ DE RIESGOS '!#REF!="Moderado"),CONCATENATE("R5C",'MATRIZ DE RIESGOS '!#REF!),"")</f>
        <v>#REF!</v>
      </c>
      <c r="Y20" s="50" t="e">
        <f>IF(AND('MATRIZ DE RIESGOS '!#REF!="Alta",'MATRIZ DE RIESGOS '!#REF!="Moderado"),CONCATENATE("R5C",'MATRIZ DE RIESGOS '!#REF!),"")</f>
        <v>#REF!</v>
      </c>
      <c r="Z20" s="50" t="e">
        <f>IF(AND('MATRIZ DE RIESGOS '!#REF!="Alta",'MATRIZ DE RIESGOS '!#REF!="Moderado"),CONCATENATE("R5C",'MATRIZ DE RIESGOS '!#REF!),"")</f>
        <v>#REF!</v>
      </c>
      <c r="AA20" s="51" t="e">
        <f>IF(AND('MATRIZ DE RIESGOS '!#REF!="Alta",'MATRIZ DE RIESGOS '!#REF!="Moderado"),CONCATENATE("R5C",'MATRIZ DE RIESGOS '!#REF!),"")</f>
        <v>#REF!</v>
      </c>
      <c r="AB20" s="49" t="e">
        <f>IF(AND('MATRIZ DE RIESGOS '!#REF!="Alta",'MATRIZ DE RIESGOS '!#REF!="Mayor"),CONCATENATE("R5C",'MATRIZ DE RIESGOS '!#REF!),"")</f>
        <v>#REF!</v>
      </c>
      <c r="AC20" s="50" t="e">
        <f>IF(AND('MATRIZ DE RIESGOS '!#REF!="Alta",'MATRIZ DE RIESGOS '!#REF!="Mayor"),CONCATENATE("R5C",'MATRIZ DE RIESGOS '!#REF!),"")</f>
        <v>#REF!</v>
      </c>
      <c r="AD20" s="50" t="e">
        <f>IF(AND('MATRIZ DE RIESGOS '!#REF!="Alta",'MATRIZ DE RIESGOS '!#REF!="Mayor"),CONCATENATE("R5C",'MATRIZ DE RIESGOS '!#REF!),"")</f>
        <v>#REF!</v>
      </c>
      <c r="AE20" s="50" t="e">
        <f>IF(AND('MATRIZ DE RIESGOS '!#REF!="Alta",'MATRIZ DE RIESGOS '!#REF!="Mayor"),CONCATENATE("R5C",'MATRIZ DE RIESGOS '!#REF!),"")</f>
        <v>#REF!</v>
      </c>
      <c r="AF20" s="50" t="e">
        <f>IF(AND('MATRIZ DE RIESGOS '!#REF!="Alta",'MATRIZ DE RIESGOS '!#REF!="Mayor"),CONCATENATE("R5C",'MATRIZ DE RIESGOS '!#REF!),"")</f>
        <v>#REF!</v>
      </c>
      <c r="AG20" s="51" t="e">
        <f>IF(AND('MATRIZ DE RIESGOS '!#REF!="Alta",'MATRIZ DE RIESGOS '!#REF!="Mayor"),CONCATENATE("R5C",'MATRIZ DE RIESGOS '!#REF!),"")</f>
        <v>#REF!</v>
      </c>
      <c r="AH20" s="52" t="e">
        <f>IF(AND('MATRIZ DE RIESGOS '!#REF!="Alta",'MATRIZ DE RIESGOS '!#REF!="Catastrófico"),CONCATENATE("R5C",'MATRIZ DE RIESGOS '!#REF!),"")</f>
        <v>#REF!</v>
      </c>
      <c r="AI20" s="53" t="e">
        <f>IF(AND('MATRIZ DE RIESGOS '!#REF!="Alta",'MATRIZ DE RIESGOS '!#REF!="Catastrófico"),CONCATENATE("R5C",'MATRIZ DE RIESGOS '!#REF!),"")</f>
        <v>#REF!</v>
      </c>
      <c r="AJ20" s="53" t="e">
        <f>IF(AND('MATRIZ DE RIESGOS '!#REF!="Alta",'MATRIZ DE RIESGOS '!#REF!="Catastrófico"),CONCATENATE("R5C",'MATRIZ DE RIESGOS '!#REF!),"")</f>
        <v>#REF!</v>
      </c>
      <c r="AK20" s="53" t="e">
        <f>IF(AND('MATRIZ DE RIESGOS '!#REF!="Alta",'MATRIZ DE RIESGOS '!#REF!="Catastrófico"),CONCATENATE("R5C",'MATRIZ DE RIESGOS '!#REF!),"")</f>
        <v>#REF!</v>
      </c>
      <c r="AL20" s="53" t="e">
        <f>IF(AND('MATRIZ DE RIESGOS '!#REF!="Alta",'MATRIZ DE RIESGOS '!#REF!="Catastrófico"),CONCATENATE("R5C",'MATRIZ DE RIESGOS '!#REF!),"")</f>
        <v>#REF!</v>
      </c>
      <c r="AM20" s="54" t="e">
        <f>IF(AND('MATRIZ DE RIESGOS '!#REF!="Alta",'MATRIZ DE RIESGOS '!#REF!="Catastrófico"),CONCATENATE("R5C",'MATRIZ DE RIESGOS '!#REF!),"")</f>
        <v>#REF!</v>
      </c>
      <c r="AN20" s="1"/>
      <c r="AO20" s="138"/>
      <c r="AP20" s="128"/>
      <c r="AQ20" s="128"/>
      <c r="AR20" s="128"/>
      <c r="AS20" s="128"/>
      <c r="AT20" s="129"/>
      <c r="AU20" s="1"/>
      <c r="AV20" s="1"/>
      <c r="AW20" s="1"/>
      <c r="AX20" s="1"/>
      <c r="AY20" s="1"/>
      <c r="AZ20" s="1"/>
      <c r="BA20" s="1"/>
      <c r="BB20" s="1"/>
      <c r="BC20" s="1"/>
      <c r="BD20" s="1"/>
      <c r="BE20" s="1"/>
      <c r="BF20" s="1"/>
      <c r="BG20" s="1"/>
      <c r="BH20" s="1"/>
      <c r="BI20" s="1"/>
    </row>
    <row r="21" spans="1:61" ht="15" customHeight="1" x14ac:dyDescent="0.25">
      <c r="A21" s="1"/>
      <c r="B21" s="227"/>
      <c r="C21" s="128"/>
      <c r="D21" s="129"/>
      <c r="E21" s="138"/>
      <c r="F21" s="128"/>
      <c r="G21" s="128"/>
      <c r="H21" s="128"/>
      <c r="I21" s="128"/>
      <c r="J21" s="64" t="e">
        <f>IF(AND('MATRIZ DE RIESGOS '!#REF!="Alta",'MATRIZ DE RIESGOS '!#REF!="Leve"),CONCATENATE("R6C",'MATRIZ DE RIESGOS '!#REF!),"")</f>
        <v>#REF!</v>
      </c>
      <c r="K21" s="65" t="e">
        <f>IF(AND('MATRIZ DE RIESGOS '!#REF!="Alta",'MATRIZ DE RIESGOS '!#REF!="Leve"),CONCATENATE("R6C",'MATRIZ DE RIESGOS '!#REF!),"")</f>
        <v>#REF!</v>
      </c>
      <c r="L21" s="65" t="e">
        <f>IF(AND('MATRIZ DE RIESGOS '!#REF!="Alta",'MATRIZ DE RIESGOS '!#REF!="Leve"),CONCATENATE("R6C",'MATRIZ DE RIESGOS '!#REF!),"")</f>
        <v>#REF!</v>
      </c>
      <c r="M21" s="65" t="e">
        <f>IF(AND('MATRIZ DE RIESGOS '!#REF!="Alta",'MATRIZ DE RIESGOS '!#REF!="Leve"),CONCATENATE("R6C",'MATRIZ DE RIESGOS '!#REF!),"")</f>
        <v>#REF!</v>
      </c>
      <c r="N21" s="65" t="e">
        <f>IF(AND('MATRIZ DE RIESGOS '!#REF!="Alta",'MATRIZ DE RIESGOS '!#REF!="Leve"),CONCATENATE("R6C",'MATRIZ DE RIESGOS '!#REF!),"")</f>
        <v>#REF!</v>
      </c>
      <c r="O21" s="66" t="e">
        <f>IF(AND('MATRIZ DE RIESGOS '!#REF!="Alta",'MATRIZ DE RIESGOS '!#REF!="Leve"),CONCATENATE("R6C",'MATRIZ DE RIESGOS '!#REF!),"")</f>
        <v>#REF!</v>
      </c>
      <c r="P21" s="64" t="e">
        <f>IF(AND('MATRIZ DE RIESGOS '!#REF!="Alta",'MATRIZ DE RIESGOS '!#REF!="Menor"),CONCATENATE("R6C",'MATRIZ DE RIESGOS '!#REF!),"")</f>
        <v>#REF!</v>
      </c>
      <c r="Q21" s="65" t="e">
        <f>IF(AND('MATRIZ DE RIESGOS '!#REF!="Alta",'MATRIZ DE RIESGOS '!#REF!="Menor"),CONCATENATE("R6C",'MATRIZ DE RIESGOS '!#REF!),"")</f>
        <v>#REF!</v>
      </c>
      <c r="R21" s="65" t="e">
        <f>IF(AND('MATRIZ DE RIESGOS '!#REF!="Alta",'MATRIZ DE RIESGOS '!#REF!="Menor"),CONCATENATE("R6C",'MATRIZ DE RIESGOS '!#REF!),"")</f>
        <v>#REF!</v>
      </c>
      <c r="S21" s="65" t="e">
        <f>IF(AND('MATRIZ DE RIESGOS '!#REF!="Alta",'MATRIZ DE RIESGOS '!#REF!="Menor"),CONCATENATE("R6C",'MATRIZ DE RIESGOS '!#REF!),"")</f>
        <v>#REF!</v>
      </c>
      <c r="T21" s="65" t="e">
        <f>IF(AND('MATRIZ DE RIESGOS '!#REF!="Alta",'MATRIZ DE RIESGOS '!#REF!="Menor"),CONCATENATE("R6C",'MATRIZ DE RIESGOS '!#REF!),"")</f>
        <v>#REF!</v>
      </c>
      <c r="U21" s="66" t="e">
        <f>IF(AND('MATRIZ DE RIESGOS '!#REF!="Alta",'MATRIZ DE RIESGOS '!#REF!="Menor"),CONCATENATE("R6C",'MATRIZ DE RIESGOS '!#REF!),"")</f>
        <v>#REF!</v>
      </c>
      <c r="V21" s="49" t="e">
        <f>IF(AND('MATRIZ DE RIESGOS '!#REF!="Alta",'MATRIZ DE RIESGOS '!#REF!="Moderado"),CONCATENATE("R6C",'MATRIZ DE RIESGOS '!#REF!),"")</f>
        <v>#REF!</v>
      </c>
      <c r="W21" s="50" t="e">
        <f>IF(AND('MATRIZ DE RIESGOS '!#REF!="Alta",'MATRIZ DE RIESGOS '!#REF!="Moderado"),CONCATENATE("R6C",'MATRIZ DE RIESGOS '!#REF!),"")</f>
        <v>#REF!</v>
      </c>
      <c r="X21" s="50" t="e">
        <f>IF(AND('MATRIZ DE RIESGOS '!#REF!="Alta",'MATRIZ DE RIESGOS '!#REF!="Moderado"),CONCATENATE("R6C",'MATRIZ DE RIESGOS '!#REF!),"")</f>
        <v>#REF!</v>
      </c>
      <c r="Y21" s="50" t="e">
        <f>IF(AND('MATRIZ DE RIESGOS '!#REF!="Alta",'MATRIZ DE RIESGOS '!#REF!="Moderado"),CONCATENATE("R6C",'MATRIZ DE RIESGOS '!#REF!),"")</f>
        <v>#REF!</v>
      </c>
      <c r="Z21" s="50" t="e">
        <f>IF(AND('MATRIZ DE RIESGOS '!#REF!="Alta",'MATRIZ DE RIESGOS '!#REF!="Moderado"),CONCATENATE("R6C",'MATRIZ DE RIESGOS '!#REF!),"")</f>
        <v>#REF!</v>
      </c>
      <c r="AA21" s="51" t="e">
        <f>IF(AND('MATRIZ DE RIESGOS '!#REF!="Alta",'MATRIZ DE RIESGOS '!#REF!="Moderado"),CONCATENATE("R6C",'MATRIZ DE RIESGOS '!#REF!),"")</f>
        <v>#REF!</v>
      </c>
      <c r="AB21" s="49" t="e">
        <f>IF(AND('MATRIZ DE RIESGOS '!#REF!="Alta",'MATRIZ DE RIESGOS '!#REF!="Mayor"),CONCATENATE("R6C",'MATRIZ DE RIESGOS '!#REF!),"")</f>
        <v>#REF!</v>
      </c>
      <c r="AC21" s="50" t="e">
        <f>IF(AND('MATRIZ DE RIESGOS '!#REF!="Alta",'MATRIZ DE RIESGOS '!#REF!="Mayor"),CONCATENATE("R6C",'MATRIZ DE RIESGOS '!#REF!),"")</f>
        <v>#REF!</v>
      </c>
      <c r="AD21" s="50" t="e">
        <f>IF(AND('MATRIZ DE RIESGOS '!#REF!="Alta",'MATRIZ DE RIESGOS '!#REF!="Mayor"),CONCATENATE("R6C",'MATRIZ DE RIESGOS '!#REF!),"")</f>
        <v>#REF!</v>
      </c>
      <c r="AE21" s="50" t="e">
        <f>IF(AND('MATRIZ DE RIESGOS '!#REF!="Alta",'MATRIZ DE RIESGOS '!#REF!="Mayor"),CONCATENATE("R6C",'MATRIZ DE RIESGOS '!#REF!),"")</f>
        <v>#REF!</v>
      </c>
      <c r="AF21" s="50" t="e">
        <f>IF(AND('MATRIZ DE RIESGOS '!#REF!="Alta",'MATRIZ DE RIESGOS '!#REF!="Mayor"),CONCATENATE("R6C",'MATRIZ DE RIESGOS '!#REF!),"")</f>
        <v>#REF!</v>
      </c>
      <c r="AG21" s="51" t="e">
        <f>IF(AND('MATRIZ DE RIESGOS '!#REF!="Alta",'MATRIZ DE RIESGOS '!#REF!="Mayor"),CONCATENATE("R6C",'MATRIZ DE RIESGOS '!#REF!),"")</f>
        <v>#REF!</v>
      </c>
      <c r="AH21" s="52" t="e">
        <f>IF(AND('MATRIZ DE RIESGOS '!#REF!="Alta",'MATRIZ DE RIESGOS '!#REF!="Catastrófico"),CONCATENATE("R6C",'MATRIZ DE RIESGOS '!#REF!),"")</f>
        <v>#REF!</v>
      </c>
      <c r="AI21" s="53" t="e">
        <f>IF(AND('MATRIZ DE RIESGOS '!#REF!="Alta",'MATRIZ DE RIESGOS '!#REF!="Catastrófico"),CONCATENATE("R6C",'MATRIZ DE RIESGOS '!#REF!),"")</f>
        <v>#REF!</v>
      </c>
      <c r="AJ21" s="53" t="e">
        <f>IF(AND('MATRIZ DE RIESGOS '!#REF!="Alta",'MATRIZ DE RIESGOS '!#REF!="Catastrófico"),CONCATENATE("R6C",'MATRIZ DE RIESGOS '!#REF!),"")</f>
        <v>#REF!</v>
      </c>
      <c r="AK21" s="53" t="e">
        <f>IF(AND('MATRIZ DE RIESGOS '!#REF!="Alta",'MATRIZ DE RIESGOS '!#REF!="Catastrófico"),CONCATENATE("R6C",'MATRIZ DE RIESGOS '!#REF!),"")</f>
        <v>#REF!</v>
      </c>
      <c r="AL21" s="53" t="e">
        <f>IF(AND('MATRIZ DE RIESGOS '!#REF!="Alta",'MATRIZ DE RIESGOS '!#REF!="Catastrófico"),CONCATENATE("R6C",'MATRIZ DE RIESGOS '!#REF!),"")</f>
        <v>#REF!</v>
      </c>
      <c r="AM21" s="54" t="e">
        <f>IF(AND('MATRIZ DE RIESGOS '!#REF!="Alta",'MATRIZ DE RIESGOS '!#REF!="Catastrófico"),CONCATENATE("R6C",'MATRIZ DE RIESGOS '!#REF!),"")</f>
        <v>#REF!</v>
      </c>
      <c r="AN21" s="1"/>
      <c r="AO21" s="138"/>
      <c r="AP21" s="128"/>
      <c r="AQ21" s="128"/>
      <c r="AR21" s="128"/>
      <c r="AS21" s="128"/>
      <c r="AT21" s="129"/>
      <c r="AU21" s="1"/>
      <c r="AV21" s="1"/>
      <c r="AW21" s="1"/>
      <c r="AX21" s="1"/>
      <c r="AY21" s="1"/>
      <c r="AZ21" s="1"/>
      <c r="BA21" s="1"/>
      <c r="BB21" s="1"/>
      <c r="BC21" s="1"/>
      <c r="BD21" s="1"/>
      <c r="BE21" s="1"/>
      <c r="BF21" s="1"/>
      <c r="BG21" s="1"/>
      <c r="BH21" s="1"/>
      <c r="BI21" s="1"/>
    </row>
    <row r="22" spans="1:61" ht="15" customHeight="1" x14ac:dyDescent="0.25">
      <c r="A22" s="1"/>
      <c r="B22" s="227"/>
      <c r="C22" s="128"/>
      <c r="D22" s="129"/>
      <c r="E22" s="138"/>
      <c r="F22" s="128"/>
      <c r="G22" s="128"/>
      <c r="H22" s="128"/>
      <c r="I22" s="128"/>
      <c r="J22" s="64" t="e">
        <f>IF(AND('MATRIZ DE RIESGOS '!#REF!="Alta",'MATRIZ DE RIESGOS '!#REF!="Leve"),CONCATENATE("R7C",'MATRIZ DE RIESGOS '!#REF!),"")</f>
        <v>#REF!</v>
      </c>
      <c r="K22" s="65" t="e">
        <f>IF(AND('MATRIZ DE RIESGOS '!#REF!="Alta",'MATRIZ DE RIESGOS '!#REF!="Leve"),CONCATENATE("R7C",'MATRIZ DE RIESGOS '!#REF!),"")</f>
        <v>#REF!</v>
      </c>
      <c r="L22" s="65" t="e">
        <f>IF(AND('MATRIZ DE RIESGOS '!#REF!="Alta",'MATRIZ DE RIESGOS '!#REF!="Leve"),CONCATENATE("R7C",'MATRIZ DE RIESGOS '!#REF!),"")</f>
        <v>#REF!</v>
      </c>
      <c r="M22" s="65" t="e">
        <f>IF(AND('MATRIZ DE RIESGOS '!#REF!="Alta",'MATRIZ DE RIESGOS '!#REF!="Leve"),CONCATENATE("R7C",'MATRIZ DE RIESGOS '!#REF!),"")</f>
        <v>#REF!</v>
      </c>
      <c r="N22" s="65" t="e">
        <f>IF(AND('MATRIZ DE RIESGOS '!#REF!="Alta",'MATRIZ DE RIESGOS '!#REF!="Leve"),CONCATENATE("R7C",'MATRIZ DE RIESGOS '!#REF!),"")</f>
        <v>#REF!</v>
      </c>
      <c r="O22" s="66" t="e">
        <f>IF(AND('MATRIZ DE RIESGOS '!#REF!="Alta",'MATRIZ DE RIESGOS '!#REF!="Leve"),CONCATENATE("R7C",'MATRIZ DE RIESGOS '!#REF!),"")</f>
        <v>#REF!</v>
      </c>
      <c r="P22" s="64" t="e">
        <f>IF(AND('MATRIZ DE RIESGOS '!#REF!="Alta",'MATRIZ DE RIESGOS '!#REF!="Menor"),CONCATENATE("R7C",'MATRIZ DE RIESGOS '!#REF!),"")</f>
        <v>#REF!</v>
      </c>
      <c r="Q22" s="65" t="e">
        <f>IF(AND('MATRIZ DE RIESGOS '!#REF!="Alta",'MATRIZ DE RIESGOS '!#REF!="Menor"),CONCATENATE("R7C",'MATRIZ DE RIESGOS '!#REF!),"")</f>
        <v>#REF!</v>
      </c>
      <c r="R22" s="65" t="e">
        <f>IF(AND('MATRIZ DE RIESGOS '!#REF!="Alta",'MATRIZ DE RIESGOS '!#REF!="Menor"),CONCATENATE("R7C",'MATRIZ DE RIESGOS '!#REF!),"")</f>
        <v>#REF!</v>
      </c>
      <c r="S22" s="65" t="e">
        <f>IF(AND('MATRIZ DE RIESGOS '!#REF!="Alta",'MATRIZ DE RIESGOS '!#REF!="Menor"),CONCATENATE("R7C",'MATRIZ DE RIESGOS '!#REF!),"")</f>
        <v>#REF!</v>
      </c>
      <c r="T22" s="65" t="e">
        <f>IF(AND('MATRIZ DE RIESGOS '!#REF!="Alta",'MATRIZ DE RIESGOS '!#REF!="Menor"),CONCATENATE("R7C",'MATRIZ DE RIESGOS '!#REF!),"")</f>
        <v>#REF!</v>
      </c>
      <c r="U22" s="66" t="e">
        <f>IF(AND('MATRIZ DE RIESGOS '!#REF!="Alta",'MATRIZ DE RIESGOS '!#REF!="Menor"),CONCATENATE("R7C",'MATRIZ DE RIESGOS '!#REF!),"")</f>
        <v>#REF!</v>
      </c>
      <c r="V22" s="49" t="e">
        <f>IF(AND('MATRIZ DE RIESGOS '!#REF!="Alta",'MATRIZ DE RIESGOS '!#REF!="Moderado"),CONCATENATE("R7C",'MATRIZ DE RIESGOS '!#REF!),"")</f>
        <v>#REF!</v>
      </c>
      <c r="W22" s="50" t="e">
        <f>IF(AND('MATRIZ DE RIESGOS '!#REF!="Alta",'MATRIZ DE RIESGOS '!#REF!="Moderado"),CONCATENATE("R7C",'MATRIZ DE RIESGOS '!#REF!),"")</f>
        <v>#REF!</v>
      </c>
      <c r="X22" s="50" t="e">
        <f>IF(AND('MATRIZ DE RIESGOS '!#REF!="Alta",'MATRIZ DE RIESGOS '!#REF!="Moderado"),CONCATENATE("R7C",'MATRIZ DE RIESGOS '!#REF!),"")</f>
        <v>#REF!</v>
      </c>
      <c r="Y22" s="50" t="e">
        <f>IF(AND('MATRIZ DE RIESGOS '!#REF!="Alta",'MATRIZ DE RIESGOS '!#REF!="Moderado"),CONCATENATE("R7C",'MATRIZ DE RIESGOS '!#REF!),"")</f>
        <v>#REF!</v>
      </c>
      <c r="Z22" s="50" t="e">
        <f>IF(AND('MATRIZ DE RIESGOS '!#REF!="Alta",'MATRIZ DE RIESGOS '!#REF!="Moderado"),CONCATENATE("R7C",'MATRIZ DE RIESGOS '!#REF!),"")</f>
        <v>#REF!</v>
      </c>
      <c r="AA22" s="51" t="e">
        <f>IF(AND('MATRIZ DE RIESGOS '!#REF!="Alta",'MATRIZ DE RIESGOS '!#REF!="Moderado"),CONCATENATE("R7C",'MATRIZ DE RIESGOS '!#REF!),"")</f>
        <v>#REF!</v>
      </c>
      <c r="AB22" s="49" t="e">
        <f>IF(AND('MATRIZ DE RIESGOS '!#REF!="Alta",'MATRIZ DE RIESGOS '!#REF!="Mayor"),CONCATENATE("R7C",'MATRIZ DE RIESGOS '!#REF!),"")</f>
        <v>#REF!</v>
      </c>
      <c r="AC22" s="50" t="e">
        <f>IF(AND('MATRIZ DE RIESGOS '!#REF!="Alta",'MATRIZ DE RIESGOS '!#REF!="Mayor"),CONCATENATE("R7C",'MATRIZ DE RIESGOS '!#REF!),"")</f>
        <v>#REF!</v>
      </c>
      <c r="AD22" s="50" t="e">
        <f>IF(AND('MATRIZ DE RIESGOS '!#REF!="Alta",'MATRIZ DE RIESGOS '!#REF!="Mayor"),CONCATENATE("R7C",'MATRIZ DE RIESGOS '!#REF!),"")</f>
        <v>#REF!</v>
      </c>
      <c r="AE22" s="50" t="e">
        <f>IF(AND('MATRIZ DE RIESGOS '!#REF!="Alta",'MATRIZ DE RIESGOS '!#REF!="Mayor"),CONCATENATE("R7C",'MATRIZ DE RIESGOS '!#REF!),"")</f>
        <v>#REF!</v>
      </c>
      <c r="AF22" s="50" t="e">
        <f>IF(AND('MATRIZ DE RIESGOS '!#REF!="Alta",'MATRIZ DE RIESGOS '!#REF!="Mayor"),CONCATENATE("R7C",'MATRIZ DE RIESGOS '!#REF!),"")</f>
        <v>#REF!</v>
      </c>
      <c r="AG22" s="51" t="e">
        <f>IF(AND('MATRIZ DE RIESGOS '!#REF!="Alta",'MATRIZ DE RIESGOS '!#REF!="Mayor"),CONCATENATE("R7C",'MATRIZ DE RIESGOS '!#REF!),"")</f>
        <v>#REF!</v>
      </c>
      <c r="AH22" s="52" t="e">
        <f>IF(AND('MATRIZ DE RIESGOS '!#REF!="Alta",'MATRIZ DE RIESGOS '!#REF!="Catastrófico"),CONCATENATE("R7C",'MATRIZ DE RIESGOS '!#REF!),"")</f>
        <v>#REF!</v>
      </c>
      <c r="AI22" s="53" t="e">
        <f>IF(AND('MATRIZ DE RIESGOS '!#REF!="Alta",'MATRIZ DE RIESGOS '!#REF!="Catastrófico"),CONCATENATE("R7C",'MATRIZ DE RIESGOS '!#REF!),"")</f>
        <v>#REF!</v>
      </c>
      <c r="AJ22" s="53" t="e">
        <f>IF(AND('MATRIZ DE RIESGOS '!#REF!="Alta",'MATRIZ DE RIESGOS '!#REF!="Catastrófico"),CONCATENATE("R7C",'MATRIZ DE RIESGOS '!#REF!),"")</f>
        <v>#REF!</v>
      </c>
      <c r="AK22" s="53" t="e">
        <f>IF(AND('MATRIZ DE RIESGOS '!#REF!="Alta",'MATRIZ DE RIESGOS '!#REF!="Catastrófico"),CONCATENATE("R7C",'MATRIZ DE RIESGOS '!#REF!),"")</f>
        <v>#REF!</v>
      </c>
      <c r="AL22" s="53" t="e">
        <f>IF(AND('MATRIZ DE RIESGOS '!#REF!="Alta",'MATRIZ DE RIESGOS '!#REF!="Catastrófico"),CONCATENATE("R7C",'MATRIZ DE RIESGOS '!#REF!),"")</f>
        <v>#REF!</v>
      </c>
      <c r="AM22" s="54" t="e">
        <f>IF(AND('MATRIZ DE RIESGOS '!#REF!="Alta",'MATRIZ DE RIESGOS '!#REF!="Catastrófico"),CONCATENATE("R7C",'MATRIZ DE RIESGOS '!#REF!),"")</f>
        <v>#REF!</v>
      </c>
      <c r="AN22" s="1"/>
      <c r="AO22" s="138"/>
      <c r="AP22" s="128"/>
      <c r="AQ22" s="128"/>
      <c r="AR22" s="128"/>
      <c r="AS22" s="128"/>
      <c r="AT22" s="129"/>
      <c r="AU22" s="1"/>
      <c r="AV22" s="1"/>
      <c r="AW22" s="1"/>
      <c r="AX22" s="1"/>
      <c r="AY22" s="1"/>
      <c r="AZ22" s="1"/>
      <c r="BA22" s="1"/>
      <c r="BB22" s="1"/>
      <c r="BC22" s="1"/>
      <c r="BD22" s="1"/>
      <c r="BE22" s="1"/>
      <c r="BF22" s="1"/>
      <c r="BG22" s="1"/>
      <c r="BH22" s="1"/>
      <c r="BI22" s="1"/>
    </row>
    <row r="23" spans="1:61" ht="15" customHeight="1" x14ac:dyDescent="0.25">
      <c r="A23" s="1"/>
      <c r="B23" s="227"/>
      <c r="C23" s="128"/>
      <c r="D23" s="129"/>
      <c r="E23" s="138"/>
      <c r="F23" s="128"/>
      <c r="G23" s="128"/>
      <c r="H23" s="128"/>
      <c r="I23" s="128"/>
      <c r="J23" s="64" t="e">
        <f>IF(AND('MATRIZ DE RIESGOS '!#REF!="Alta",'MATRIZ DE RIESGOS '!#REF!="Leve"),CONCATENATE("R8C",'MATRIZ DE RIESGOS '!#REF!),"")</f>
        <v>#REF!</v>
      </c>
      <c r="K23" s="65" t="e">
        <f>IF(AND('MATRIZ DE RIESGOS '!#REF!="Alta",'MATRIZ DE RIESGOS '!#REF!="Leve"),CONCATENATE("R8C",'MATRIZ DE RIESGOS '!#REF!),"")</f>
        <v>#REF!</v>
      </c>
      <c r="L23" s="65" t="e">
        <f>IF(AND('MATRIZ DE RIESGOS '!#REF!="Alta",'MATRIZ DE RIESGOS '!#REF!="Leve"),CONCATENATE("R8C",'MATRIZ DE RIESGOS '!#REF!),"")</f>
        <v>#REF!</v>
      </c>
      <c r="M23" s="65" t="e">
        <f>IF(AND('MATRIZ DE RIESGOS '!#REF!="Alta",'MATRIZ DE RIESGOS '!#REF!="Leve"),CONCATENATE("R8C",'MATRIZ DE RIESGOS '!#REF!),"")</f>
        <v>#REF!</v>
      </c>
      <c r="N23" s="65" t="e">
        <f>IF(AND('MATRIZ DE RIESGOS '!#REF!="Alta",'MATRIZ DE RIESGOS '!#REF!="Leve"),CONCATENATE("R8C",'MATRIZ DE RIESGOS '!#REF!),"")</f>
        <v>#REF!</v>
      </c>
      <c r="O23" s="66" t="e">
        <f>IF(AND('MATRIZ DE RIESGOS '!#REF!="Alta",'MATRIZ DE RIESGOS '!#REF!="Leve"),CONCATENATE("R8C",'MATRIZ DE RIESGOS '!#REF!),"")</f>
        <v>#REF!</v>
      </c>
      <c r="P23" s="64" t="e">
        <f>IF(AND('MATRIZ DE RIESGOS '!#REF!="Alta",'MATRIZ DE RIESGOS '!#REF!="Menor"),CONCATENATE("R8C",'MATRIZ DE RIESGOS '!#REF!),"")</f>
        <v>#REF!</v>
      </c>
      <c r="Q23" s="65" t="e">
        <f>IF(AND('MATRIZ DE RIESGOS '!#REF!="Alta",'MATRIZ DE RIESGOS '!#REF!="Menor"),CONCATENATE("R8C",'MATRIZ DE RIESGOS '!#REF!),"")</f>
        <v>#REF!</v>
      </c>
      <c r="R23" s="65" t="e">
        <f>IF(AND('MATRIZ DE RIESGOS '!#REF!="Alta",'MATRIZ DE RIESGOS '!#REF!="Menor"),CONCATENATE("R8C",'MATRIZ DE RIESGOS '!#REF!),"")</f>
        <v>#REF!</v>
      </c>
      <c r="S23" s="65" t="e">
        <f>IF(AND('MATRIZ DE RIESGOS '!#REF!="Alta",'MATRIZ DE RIESGOS '!#REF!="Menor"),CONCATENATE("R8C",'MATRIZ DE RIESGOS '!#REF!),"")</f>
        <v>#REF!</v>
      </c>
      <c r="T23" s="65" t="e">
        <f>IF(AND('MATRIZ DE RIESGOS '!#REF!="Alta",'MATRIZ DE RIESGOS '!#REF!="Menor"),CONCATENATE("R8C",'MATRIZ DE RIESGOS '!#REF!),"")</f>
        <v>#REF!</v>
      </c>
      <c r="U23" s="66" t="e">
        <f>IF(AND('MATRIZ DE RIESGOS '!#REF!="Alta",'MATRIZ DE RIESGOS '!#REF!="Menor"),CONCATENATE("R8C",'MATRIZ DE RIESGOS '!#REF!),"")</f>
        <v>#REF!</v>
      </c>
      <c r="V23" s="49" t="e">
        <f>IF(AND('MATRIZ DE RIESGOS '!#REF!="Alta",'MATRIZ DE RIESGOS '!#REF!="Moderado"),CONCATENATE("R8C",'MATRIZ DE RIESGOS '!#REF!),"")</f>
        <v>#REF!</v>
      </c>
      <c r="W23" s="50" t="e">
        <f>IF(AND('MATRIZ DE RIESGOS '!#REF!="Alta",'MATRIZ DE RIESGOS '!#REF!="Moderado"),CONCATENATE("R8C",'MATRIZ DE RIESGOS '!#REF!),"")</f>
        <v>#REF!</v>
      </c>
      <c r="X23" s="50" t="e">
        <f>IF(AND('MATRIZ DE RIESGOS '!#REF!="Alta",'MATRIZ DE RIESGOS '!#REF!="Moderado"),CONCATENATE("R8C",'MATRIZ DE RIESGOS '!#REF!),"")</f>
        <v>#REF!</v>
      </c>
      <c r="Y23" s="50" t="e">
        <f>IF(AND('MATRIZ DE RIESGOS '!#REF!="Alta",'MATRIZ DE RIESGOS '!#REF!="Moderado"),CONCATENATE("R8C",'MATRIZ DE RIESGOS '!#REF!),"")</f>
        <v>#REF!</v>
      </c>
      <c r="Z23" s="50" t="e">
        <f>IF(AND('MATRIZ DE RIESGOS '!#REF!="Alta",'MATRIZ DE RIESGOS '!#REF!="Moderado"),CONCATENATE("R8C",'MATRIZ DE RIESGOS '!#REF!),"")</f>
        <v>#REF!</v>
      </c>
      <c r="AA23" s="51" t="e">
        <f>IF(AND('MATRIZ DE RIESGOS '!#REF!="Alta",'MATRIZ DE RIESGOS '!#REF!="Moderado"),CONCATENATE("R8C",'MATRIZ DE RIESGOS '!#REF!),"")</f>
        <v>#REF!</v>
      </c>
      <c r="AB23" s="49" t="e">
        <f>IF(AND('MATRIZ DE RIESGOS '!#REF!="Alta",'MATRIZ DE RIESGOS '!#REF!="Mayor"),CONCATENATE("R8C",'MATRIZ DE RIESGOS '!#REF!),"")</f>
        <v>#REF!</v>
      </c>
      <c r="AC23" s="50" t="e">
        <f>IF(AND('MATRIZ DE RIESGOS '!#REF!="Alta",'MATRIZ DE RIESGOS '!#REF!="Mayor"),CONCATENATE("R8C",'MATRIZ DE RIESGOS '!#REF!),"")</f>
        <v>#REF!</v>
      </c>
      <c r="AD23" s="50" t="e">
        <f>IF(AND('MATRIZ DE RIESGOS '!#REF!="Alta",'MATRIZ DE RIESGOS '!#REF!="Mayor"),CONCATENATE("R8C",'MATRIZ DE RIESGOS '!#REF!),"")</f>
        <v>#REF!</v>
      </c>
      <c r="AE23" s="50" t="e">
        <f>IF(AND('MATRIZ DE RIESGOS '!#REF!="Alta",'MATRIZ DE RIESGOS '!#REF!="Mayor"),CONCATENATE("R8C",'MATRIZ DE RIESGOS '!#REF!),"")</f>
        <v>#REF!</v>
      </c>
      <c r="AF23" s="50" t="e">
        <f>IF(AND('MATRIZ DE RIESGOS '!#REF!="Alta",'MATRIZ DE RIESGOS '!#REF!="Mayor"),CONCATENATE("R8C",'MATRIZ DE RIESGOS '!#REF!),"")</f>
        <v>#REF!</v>
      </c>
      <c r="AG23" s="51" t="e">
        <f>IF(AND('MATRIZ DE RIESGOS '!#REF!="Alta",'MATRIZ DE RIESGOS '!#REF!="Mayor"),CONCATENATE("R8C",'MATRIZ DE RIESGOS '!#REF!),"")</f>
        <v>#REF!</v>
      </c>
      <c r="AH23" s="52" t="e">
        <f>IF(AND('MATRIZ DE RIESGOS '!#REF!="Alta",'MATRIZ DE RIESGOS '!#REF!="Catastrófico"),CONCATENATE("R8C",'MATRIZ DE RIESGOS '!#REF!),"")</f>
        <v>#REF!</v>
      </c>
      <c r="AI23" s="53" t="e">
        <f>IF(AND('MATRIZ DE RIESGOS '!#REF!="Alta",'MATRIZ DE RIESGOS '!#REF!="Catastrófico"),CONCATENATE("R8C",'MATRIZ DE RIESGOS '!#REF!),"")</f>
        <v>#REF!</v>
      </c>
      <c r="AJ23" s="53" t="e">
        <f>IF(AND('MATRIZ DE RIESGOS '!#REF!="Alta",'MATRIZ DE RIESGOS '!#REF!="Catastrófico"),CONCATENATE("R8C",'MATRIZ DE RIESGOS '!#REF!),"")</f>
        <v>#REF!</v>
      </c>
      <c r="AK23" s="53" t="e">
        <f>IF(AND('MATRIZ DE RIESGOS '!#REF!="Alta",'MATRIZ DE RIESGOS '!#REF!="Catastrófico"),CONCATENATE("R8C",'MATRIZ DE RIESGOS '!#REF!),"")</f>
        <v>#REF!</v>
      </c>
      <c r="AL23" s="53" t="e">
        <f>IF(AND('MATRIZ DE RIESGOS '!#REF!="Alta",'MATRIZ DE RIESGOS '!#REF!="Catastrófico"),CONCATENATE("R8C",'MATRIZ DE RIESGOS '!#REF!),"")</f>
        <v>#REF!</v>
      </c>
      <c r="AM23" s="54" t="e">
        <f>IF(AND('MATRIZ DE RIESGOS '!#REF!="Alta",'MATRIZ DE RIESGOS '!#REF!="Catastrófico"),CONCATENATE("R8C",'MATRIZ DE RIESGOS '!#REF!),"")</f>
        <v>#REF!</v>
      </c>
      <c r="AN23" s="1"/>
      <c r="AO23" s="138"/>
      <c r="AP23" s="128"/>
      <c r="AQ23" s="128"/>
      <c r="AR23" s="128"/>
      <c r="AS23" s="128"/>
      <c r="AT23" s="129"/>
      <c r="AU23" s="1"/>
      <c r="AV23" s="1"/>
      <c r="AW23" s="1"/>
      <c r="AX23" s="1"/>
      <c r="AY23" s="1"/>
      <c r="AZ23" s="1"/>
      <c r="BA23" s="1"/>
      <c r="BB23" s="1"/>
      <c r="BC23" s="1"/>
      <c r="BD23" s="1"/>
      <c r="BE23" s="1"/>
      <c r="BF23" s="1"/>
      <c r="BG23" s="1"/>
      <c r="BH23" s="1"/>
      <c r="BI23" s="1"/>
    </row>
    <row r="24" spans="1:61" ht="15" customHeight="1" x14ac:dyDescent="0.25">
      <c r="A24" s="1"/>
      <c r="B24" s="227"/>
      <c r="C24" s="128"/>
      <c r="D24" s="129"/>
      <c r="E24" s="138"/>
      <c r="F24" s="128"/>
      <c r="G24" s="128"/>
      <c r="H24" s="128"/>
      <c r="I24" s="128"/>
      <c r="J24" s="64" t="e">
        <f>IF(AND('MATRIZ DE RIESGOS '!#REF!="Alta",'MATRIZ DE RIESGOS '!#REF!="Leve"),CONCATENATE("R9C",'MATRIZ DE RIESGOS '!#REF!),"")</f>
        <v>#REF!</v>
      </c>
      <c r="K24" s="65" t="e">
        <f>IF(AND('MATRIZ DE RIESGOS '!#REF!="Alta",'MATRIZ DE RIESGOS '!#REF!="Leve"),CONCATENATE("R9C",'MATRIZ DE RIESGOS '!#REF!),"")</f>
        <v>#REF!</v>
      </c>
      <c r="L24" s="65" t="e">
        <f>IF(AND('MATRIZ DE RIESGOS '!#REF!="Alta",'MATRIZ DE RIESGOS '!#REF!="Leve"),CONCATENATE("R9C",'MATRIZ DE RIESGOS '!#REF!),"")</f>
        <v>#REF!</v>
      </c>
      <c r="M24" s="65" t="e">
        <f>IF(AND('MATRIZ DE RIESGOS '!#REF!="Alta",'MATRIZ DE RIESGOS '!#REF!="Leve"),CONCATENATE("R9C",'MATRIZ DE RIESGOS '!#REF!),"")</f>
        <v>#REF!</v>
      </c>
      <c r="N24" s="65" t="e">
        <f>IF(AND('MATRIZ DE RIESGOS '!#REF!="Alta",'MATRIZ DE RIESGOS '!#REF!="Leve"),CONCATENATE("R9C",'MATRIZ DE RIESGOS '!#REF!),"")</f>
        <v>#REF!</v>
      </c>
      <c r="O24" s="66" t="e">
        <f>IF(AND('MATRIZ DE RIESGOS '!#REF!="Alta",'MATRIZ DE RIESGOS '!#REF!="Leve"),CONCATENATE("R9C",'MATRIZ DE RIESGOS '!#REF!),"")</f>
        <v>#REF!</v>
      </c>
      <c r="P24" s="64" t="e">
        <f>IF(AND('MATRIZ DE RIESGOS '!#REF!="Alta",'MATRIZ DE RIESGOS '!#REF!="Menor"),CONCATENATE("R9C",'MATRIZ DE RIESGOS '!#REF!),"")</f>
        <v>#REF!</v>
      </c>
      <c r="Q24" s="65" t="e">
        <f>IF(AND('MATRIZ DE RIESGOS '!#REF!="Alta",'MATRIZ DE RIESGOS '!#REF!="Menor"),CONCATENATE("R9C",'MATRIZ DE RIESGOS '!#REF!),"")</f>
        <v>#REF!</v>
      </c>
      <c r="R24" s="65" t="e">
        <f>IF(AND('MATRIZ DE RIESGOS '!#REF!="Alta",'MATRIZ DE RIESGOS '!#REF!="Menor"),CONCATENATE("R9C",'MATRIZ DE RIESGOS '!#REF!),"")</f>
        <v>#REF!</v>
      </c>
      <c r="S24" s="65" t="e">
        <f>IF(AND('MATRIZ DE RIESGOS '!#REF!="Alta",'MATRIZ DE RIESGOS '!#REF!="Menor"),CONCATENATE("R9C",'MATRIZ DE RIESGOS '!#REF!),"")</f>
        <v>#REF!</v>
      </c>
      <c r="T24" s="65" t="e">
        <f>IF(AND('MATRIZ DE RIESGOS '!#REF!="Alta",'MATRIZ DE RIESGOS '!#REF!="Menor"),CONCATENATE("R9C",'MATRIZ DE RIESGOS '!#REF!),"")</f>
        <v>#REF!</v>
      </c>
      <c r="U24" s="66" t="e">
        <f>IF(AND('MATRIZ DE RIESGOS '!#REF!="Alta",'MATRIZ DE RIESGOS '!#REF!="Menor"),CONCATENATE("R9C",'MATRIZ DE RIESGOS '!#REF!),"")</f>
        <v>#REF!</v>
      </c>
      <c r="V24" s="49" t="e">
        <f>IF(AND('MATRIZ DE RIESGOS '!#REF!="Alta",'MATRIZ DE RIESGOS '!#REF!="Moderado"),CONCATENATE("R9C",'MATRIZ DE RIESGOS '!#REF!),"")</f>
        <v>#REF!</v>
      </c>
      <c r="W24" s="50" t="e">
        <f>IF(AND('MATRIZ DE RIESGOS '!#REF!="Alta",'MATRIZ DE RIESGOS '!#REF!="Moderado"),CONCATENATE("R9C",'MATRIZ DE RIESGOS '!#REF!),"")</f>
        <v>#REF!</v>
      </c>
      <c r="X24" s="50" t="e">
        <f>IF(AND('MATRIZ DE RIESGOS '!#REF!="Alta",'MATRIZ DE RIESGOS '!#REF!="Moderado"),CONCATENATE("R9C",'MATRIZ DE RIESGOS '!#REF!),"")</f>
        <v>#REF!</v>
      </c>
      <c r="Y24" s="50" t="e">
        <f>IF(AND('MATRIZ DE RIESGOS '!#REF!="Alta",'MATRIZ DE RIESGOS '!#REF!="Moderado"),CONCATENATE("R9C",'MATRIZ DE RIESGOS '!#REF!),"")</f>
        <v>#REF!</v>
      </c>
      <c r="Z24" s="50" t="e">
        <f>IF(AND('MATRIZ DE RIESGOS '!#REF!="Alta",'MATRIZ DE RIESGOS '!#REF!="Moderado"),CONCATENATE("R9C",'MATRIZ DE RIESGOS '!#REF!),"")</f>
        <v>#REF!</v>
      </c>
      <c r="AA24" s="51" t="e">
        <f>IF(AND('MATRIZ DE RIESGOS '!#REF!="Alta",'MATRIZ DE RIESGOS '!#REF!="Moderado"),CONCATENATE("R9C",'MATRIZ DE RIESGOS '!#REF!),"")</f>
        <v>#REF!</v>
      </c>
      <c r="AB24" s="49" t="e">
        <f>IF(AND('MATRIZ DE RIESGOS '!#REF!="Alta",'MATRIZ DE RIESGOS '!#REF!="Mayor"),CONCATENATE("R9C",'MATRIZ DE RIESGOS '!#REF!),"")</f>
        <v>#REF!</v>
      </c>
      <c r="AC24" s="50" t="e">
        <f>IF(AND('MATRIZ DE RIESGOS '!#REF!="Alta",'MATRIZ DE RIESGOS '!#REF!="Mayor"),CONCATENATE("R9C",'MATRIZ DE RIESGOS '!#REF!),"")</f>
        <v>#REF!</v>
      </c>
      <c r="AD24" s="50" t="e">
        <f>IF(AND('MATRIZ DE RIESGOS '!#REF!="Alta",'MATRIZ DE RIESGOS '!#REF!="Mayor"),CONCATENATE("R9C",'MATRIZ DE RIESGOS '!#REF!),"")</f>
        <v>#REF!</v>
      </c>
      <c r="AE24" s="50" t="e">
        <f>IF(AND('MATRIZ DE RIESGOS '!#REF!="Alta",'MATRIZ DE RIESGOS '!#REF!="Mayor"),CONCATENATE("R9C",'MATRIZ DE RIESGOS '!#REF!),"")</f>
        <v>#REF!</v>
      </c>
      <c r="AF24" s="50" t="e">
        <f>IF(AND('MATRIZ DE RIESGOS '!#REF!="Alta",'MATRIZ DE RIESGOS '!#REF!="Mayor"),CONCATENATE("R9C",'MATRIZ DE RIESGOS '!#REF!),"")</f>
        <v>#REF!</v>
      </c>
      <c r="AG24" s="51" t="e">
        <f>IF(AND('MATRIZ DE RIESGOS '!#REF!="Alta",'MATRIZ DE RIESGOS '!#REF!="Mayor"),CONCATENATE("R9C",'MATRIZ DE RIESGOS '!#REF!),"")</f>
        <v>#REF!</v>
      </c>
      <c r="AH24" s="52" t="e">
        <f>IF(AND('MATRIZ DE RIESGOS '!#REF!="Alta",'MATRIZ DE RIESGOS '!#REF!="Catastrófico"),CONCATENATE("R9C",'MATRIZ DE RIESGOS '!#REF!),"")</f>
        <v>#REF!</v>
      </c>
      <c r="AI24" s="53" t="e">
        <f>IF(AND('MATRIZ DE RIESGOS '!#REF!="Alta",'MATRIZ DE RIESGOS '!#REF!="Catastrófico"),CONCATENATE("R9C",'MATRIZ DE RIESGOS '!#REF!),"")</f>
        <v>#REF!</v>
      </c>
      <c r="AJ24" s="53" t="e">
        <f>IF(AND('MATRIZ DE RIESGOS '!#REF!="Alta",'MATRIZ DE RIESGOS '!#REF!="Catastrófico"),CONCATENATE("R9C",'MATRIZ DE RIESGOS '!#REF!),"")</f>
        <v>#REF!</v>
      </c>
      <c r="AK24" s="53" t="e">
        <f>IF(AND('MATRIZ DE RIESGOS '!#REF!="Alta",'MATRIZ DE RIESGOS '!#REF!="Catastrófico"),CONCATENATE("R9C",'MATRIZ DE RIESGOS '!#REF!),"")</f>
        <v>#REF!</v>
      </c>
      <c r="AL24" s="53" t="e">
        <f>IF(AND('MATRIZ DE RIESGOS '!#REF!="Alta",'MATRIZ DE RIESGOS '!#REF!="Catastrófico"),CONCATENATE("R9C",'MATRIZ DE RIESGOS '!#REF!),"")</f>
        <v>#REF!</v>
      </c>
      <c r="AM24" s="54" t="e">
        <f>IF(AND('MATRIZ DE RIESGOS '!#REF!="Alta",'MATRIZ DE RIESGOS '!#REF!="Catastrófico"),CONCATENATE("R9C",'MATRIZ DE RIESGOS '!#REF!),"")</f>
        <v>#REF!</v>
      </c>
      <c r="AN24" s="1"/>
      <c r="AO24" s="138"/>
      <c r="AP24" s="128"/>
      <c r="AQ24" s="128"/>
      <c r="AR24" s="128"/>
      <c r="AS24" s="128"/>
      <c r="AT24" s="129"/>
      <c r="AU24" s="1"/>
      <c r="AV24" s="1"/>
      <c r="AW24" s="1"/>
      <c r="AX24" s="1"/>
      <c r="AY24" s="1"/>
      <c r="AZ24" s="1"/>
      <c r="BA24" s="1"/>
      <c r="BB24" s="1"/>
      <c r="BC24" s="1"/>
      <c r="BD24" s="1"/>
      <c r="BE24" s="1"/>
      <c r="BF24" s="1"/>
      <c r="BG24" s="1"/>
      <c r="BH24" s="1"/>
      <c r="BI24" s="1"/>
    </row>
    <row r="25" spans="1:61" ht="15.75" customHeight="1" x14ac:dyDescent="0.25">
      <c r="A25" s="1"/>
      <c r="B25" s="227"/>
      <c r="C25" s="128"/>
      <c r="D25" s="129"/>
      <c r="E25" s="203"/>
      <c r="F25" s="216"/>
      <c r="G25" s="216"/>
      <c r="H25" s="216"/>
      <c r="I25" s="216"/>
      <c r="J25" s="67" t="e">
        <f>IF(AND('MATRIZ DE RIESGOS '!#REF!="Alta",'MATRIZ DE RIESGOS '!#REF!="Leve"),CONCATENATE("R10C",'MATRIZ DE RIESGOS '!#REF!),"")</f>
        <v>#REF!</v>
      </c>
      <c r="K25" s="68" t="e">
        <f>IF(AND('MATRIZ DE RIESGOS '!#REF!="Alta",'MATRIZ DE RIESGOS '!#REF!="Leve"),CONCATENATE("R10C",'MATRIZ DE RIESGOS '!#REF!),"")</f>
        <v>#REF!</v>
      </c>
      <c r="L25" s="68" t="e">
        <f>IF(AND('MATRIZ DE RIESGOS '!#REF!="Alta",'MATRIZ DE RIESGOS '!#REF!="Leve"),CONCATENATE("R10C",'MATRIZ DE RIESGOS '!#REF!),"")</f>
        <v>#REF!</v>
      </c>
      <c r="M25" s="68" t="e">
        <f>IF(AND('MATRIZ DE RIESGOS '!#REF!="Alta",'MATRIZ DE RIESGOS '!#REF!="Leve"),CONCATENATE("R10C",'MATRIZ DE RIESGOS '!#REF!),"")</f>
        <v>#REF!</v>
      </c>
      <c r="N25" s="68" t="e">
        <f>IF(AND('MATRIZ DE RIESGOS '!#REF!="Alta",'MATRIZ DE RIESGOS '!#REF!="Leve"),CONCATENATE("R10C",'MATRIZ DE RIESGOS '!#REF!),"")</f>
        <v>#REF!</v>
      </c>
      <c r="O25" s="69" t="e">
        <f>IF(AND('MATRIZ DE RIESGOS '!#REF!="Alta",'MATRIZ DE RIESGOS '!#REF!="Leve"),CONCATENATE("R10C",'MATRIZ DE RIESGOS '!#REF!),"")</f>
        <v>#REF!</v>
      </c>
      <c r="P25" s="67" t="e">
        <f>IF(AND('MATRIZ DE RIESGOS '!#REF!="Alta",'MATRIZ DE RIESGOS '!#REF!="Menor"),CONCATENATE("R10C",'MATRIZ DE RIESGOS '!#REF!),"")</f>
        <v>#REF!</v>
      </c>
      <c r="Q25" s="68" t="e">
        <f>IF(AND('MATRIZ DE RIESGOS '!#REF!="Alta",'MATRIZ DE RIESGOS '!#REF!="Menor"),CONCATENATE("R10C",'MATRIZ DE RIESGOS '!#REF!),"")</f>
        <v>#REF!</v>
      </c>
      <c r="R25" s="68" t="e">
        <f>IF(AND('MATRIZ DE RIESGOS '!#REF!="Alta",'MATRIZ DE RIESGOS '!#REF!="Menor"),CONCATENATE("R10C",'MATRIZ DE RIESGOS '!#REF!),"")</f>
        <v>#REF!</v>
      </c>
      <c r="S25" s="68" t="e">
        <f>IF(AND('MATRIZ DE RIESGOS '!#REF!="Alta",'MATRIZ DE RIESGOS '!#REF!="Menor"),CONCATENATE("R10C",'MATRIZ DE RIESGOS '!#REF!),"")</f>
        <v>#REF!</v>
      </c>
      <c r="T25" s="68" t="e">
        <f>IF(AND('MATRIZ DE RIESGOS '!#REF!="Alta",'MATRIZ DE RIESGOS '!#REF!="Menor"),CONCATENATE("R10C",'MATRIZ DE RIESGOS '!#REF!),"")</f>
        <v>#REF!</v>
      </c>
      <c r="U25" s="69" t="e">
        <f>IF(AND('MATRIZ DE RIESGOS '!#REF!="Alta",'MATRIZ DE RIESGOS '!#REF!="Menor"),CONCATENATE("R10C",'MATRIZ DE RIESGOS '!#REF!),"")</f>
        <v>#REF!</v>
      </c>
      <c r="V25" s="55" t="e">
        <f>IF(AND('MATRIZ DE RIESGOS '!#REF!="Alta",'MATRIZ DE RIESGOS '!#REF!="Moderado"),CONCATENATE("R10C",'MATRIZ DE RIESGOS '!#REF!),"")</f>
        <v>#REF!</v>
      </c>
      <c r="W25" s="56" t="e">
        <f>IF(AND('MATRIZ DE RIESGOS '!#REF!="Alta",'MATRIZ DE RIESGOS '!#REF!="Moderado"),CONCATENATE("R10C",'MATRIZ DE RIESGOS '!#REF!),"")</f>
        <v>#REF!</v>
      </c>
      <c r="X25" s="56" t="e">
        <f>IF(AND('MATRIZ DE RIESGOS '!#REF!="Alta",'MATRIZ DE RIESGOS '!#REF!="Moderado"),CONCATENATE("R10C",'MATRIZ DE RIESGOS '!#REF!),"")</f>
        <v>#REF!</v>
      </c>
      <c r="Y25" s="56" t="e">
        <f>IF(AND('MATRIZ DE RIESGOS '!#REF!="Alta",'MATRIZ DE RIESGOS '!#REF!="Moderado"),CONCATENATE("R10C",'MATRIZ DE RIESGOS '!#REF!),"")</f>
        <v>#REF!</v>
      </c>
      <c r="Z25" s="56" t="e">
        <f>IF(AND('MATRIZ DE RIESGOS '!#REF!="Alta",'MATRIZ DE RIESGOS '!#REF!="Moderado"),CONCATENATE("R10C",'MATRIZ DE RIESGOS '!#REF!),"")</f>
        <v>#REF!</v>
      </c>
      <c r="AA25" s="57" t="e">
        <f>IF(AND('MATRIZ DE RIESGOS '!#REF!="Alta",'MATRIZ DE RIESGOS '!#REF!="Moderado"),CONCATENATE("R10C",'MATRIZ DE RIESGOS '!#REF!),"")</f>
        <v>#REF!</v>
      </c>
      <c r="AB25" s="55" t="e">
        <f>IF(AND('MATRIZ DE RIESGOS '!#REF!="Alta",'MATRIZ DE RIESGOS '!#REF!="Mayor"),CONCATENATE("R10C",'MATRIZ DE RIESGOS '!#REF!),"")</f>
        <v>#REF!</v>
      </c>
      <c r="AC25" s="56" t="e">
        <f>IF(AND('MATRIZ DE RIESGOS '!#REF!="Alta",'MATRIZ DE RIESGOS '!#REF!="Mayor"),CONCATENATE("R10C",'MATRIZ DE RIESGOS '!#REF!),"")</f>
        <v>#REF!</v>
      </c>
      <c r="AD25" s="56" t="e">
        <f>IF(AND('MATRIZ DE RIESGOS '!#REF!="Alta",'MATRIZ DE RIESGOS '!#REF!="Mayor"),CONCATENATE("R10C",'MATRIZ DE RIESGOS '!#REF!),"")</f>
        <v>#REF!</v>
      </c>
      <c r="AE25" s="56" t="e">
        <f>IF(AND('MATRIZ DE RIESGOS '!#REF!="Alta",'MATRIZ DE RIESGOS '!#REF!="Mayor"),CONCATENATE("R10C",'MATRIZ DE RIESGOS '!#REF!),"")</f>
        <v>#REF!</v>
      </c>
      <c r="AF25" s="56" t="e">
        <f>IF(AND('MATRIZ DE RIESGOS '!#REF!="Alta",'MATRIZ DE RIESGOS '!#REF!="Mayor"),CONCATENATE("R10C",'MATRIZ DE RIESGOS '!#REF!),"")</f>
        <v>#REF!</v>
      </c>
      <c r="AG25" s="57" t="e">
        <f>IF(AND('MATRIZ DE RIESGOS '!#REF!="Alta",'MATRIZ DE RIESGOS '!#REF!="Mayor"),CONCATENATE("R10C",'MATRIZ DE RIESGOS '!#REF!),"")</f>
        <v>#REF!</v>
      </c>
      <c r="AH25" s="58" t="e">
        <f>IF(AND('MATRIZ DE RIESGOS '!#REF!="Alta",'MATRIZ DE RIESGOS '!#REF!="Catastrófico"),CONCATENATE("R10C",'MATRIZ DE RIESGOS '!#REF!),"")</f>
        <v>#REF!</v>
      </c>
      <c r="AI25" s="59" t="e">
        <f>IF(AND('MATRIZ DE RIESGOS '!#REF!="Alta",'MATRIZ DE RIESGOS '!#REF!="Catastrófico"),CONCATENATE("R10C",'MATRIZ DE RIESGOS '!#REF!),"")</f>
        <v>#REF!</v>
      </c>
      <c r="AJ25" s="59" t="e">
        <f>IF(AND('MATRIZ DE RIESGOS '!#REF!="Alta",'MATRIZ DE RIESGOS '!#REF!="Catastrófico"),CONCATENATE("R10C",'MATRIZ DE RIESGOS '!#REF!),"")</f>
        <v>#REF!</v>
      </c>
      <c r="AK25" s="59" t="e">
        <f>IF(AND('MATRIZ DE RIESGOS '!#REF!="Alta",'MATRIZ DE RIESGOS '!#REF!="Catastrófico"),CONCATENATE("R10C",'MATRIZ DE RIESGOS '!#REF!),"")</f>
        <v>#REF!</v>
      </c>
      <c r="AL25" s="59" t="e">
        <f>IF(AND('MATRIZ DE RIESGOS '!#REF!="Alta",'MATRIZ DE RIESGOS '!#REF!="Catastrófico"),CONCATENATE("R10C",'MATRIZ DE RIESGOS '!#REF!),"")</f>
        <v>#REF!</v>
      </c>
      <c r="AM25" s="60" t="e">
        <f>IF(AND('MATRIZ DE RIESGOS '!#REF!="Alta",'MATRIZ DE RIESGOS '!#REF!="Catastrófico"),CONCATENATE("R10C",'MATRIZ DE RIESGOS '!#REF!),"")</f>
        <v>#REF!</v>
      </c>
      <c r="AN25" s="1"/>
      <c r="AO25" s="203"/>
      <c r="AP25" s="216"/>
      <c r="AQ25" s="216"/>
      <c r="AR25" s="216"/>
      <c r="AS25" s="216"/>
      <c r="AT25" s="206"/>
      <c r="AU25" s="1"/>
      <c r="AV25" s="1"/>
      <c r="AW25" s="1"/>
      <c r="AX25" s="1"/>
      <c r="AY25" s="1"/>
      <c r="AZ25" s="1"/>
      <c r="BA25" s="1"/>
      <c r="BB25" s="1"/>
      <c r="BC25" s="1"/>
      <c r="BD25" s="1"/>
      <c r="BE25" s="1"/>
      <c r="BF25" s="1"/>
      <c r="BG25" s="1"/>
      <c r="BH25" s="1"/>
      <c r="BI25" s="1"/>
    </row>
    <row r="26" spans="1:61" ht="15" customHeight="1" x14ac:dyDescent="0.25">
      <c r="A26" s="1"/>
      <c r="B26" s="227"/>
      <c r="C26" s="128"/>
      <c r="D26" s="129"/>
      <c r="E26" s="235" t="s">
        <v>118</v>
      </c>
      <c r="F26" s="215"/>
      <c r="G26" s="215"/>
      <c r="H26" s="215"/>
      <c r="I26" s="208"/>
      <c r="J26" s="61" t="str">
        <f ca="1">IF(AND('MATRIZ DE RIESGOS '!$Y$10="Media",'MATRIZ DE RIESGOS '!$AA$10="Leve"),CONCATENATE("R1C",'MATRIZ DE RIESGOS '!$O$10),"")</f>
        <v/>
      </c>
      <c r="K26" s="62" t="str">
        <f ca="1">IF(AND('MATRIZ DE RIESGOS '!$Y$11="Media",'MATRIZ DE RIESGOS '!$AA$11="Leve"),CONCATENATE("R1C",'MATRIZ DE RIESGOS '!$O$11),"")</f>
        <v/>
      </c>
      <c r="L26" s="62" t="str">
        <f ca="1">IF(AND('MATRIZ DE RIESGOS '!$Y$12="Media",'MATRIZ DE RIESGOS '!$AA$12="Leve"),CONCATENATE("R1C",'MATRIZ DE RIESGOS '!$O$12),"")</f>
        <v/>
      </c>
      <c r="M26" s="62" t="str">
        <f ca="1">IF(AND('MATRIZ DE RIESGOS '!$Y$13="Media",'MATRIZ DE RIESGOS '!$AA$13="Leve"),CONCATENATE("R1C",'MATRIZ DE RIESGOS '!$O$13),"")</f>
        <v/>
      </c>
      <c r="N26" s="62" t="str">
        <f ca="1">IF(AND('MATRIZ DE RIESGOS '!$Y$14="Media",'MATRIZ DE RIESGOS '!$AA$14="Leve"),CONCATENATE("R1C",'MATRIZ DE RIESGOS '!$O$14),"")</f>
        <v/>
      </c>
      <c r="O26" s="63" t="e">
        <f>IF(AND('MATRIZ DE RIESGOS '!#REF!="Media",'MATRIZ DE RIESGOS '!#REF!="Leve"),CONCATENATE("R1C",'MATRIZ DE RIESGOS '!#REF!),"")</f>
        <v>#REF!</v>
      </c>
      <c r="P26" s="61" t="str">
        <f ca="1">IF(AND('MATRIZ DE RIESGOS '!$Y$10="Media",'MATRIZ DE RIESGOS '!$AA$10="Menor"),CONCATENATE("R1C",'MATRIZ DE RIESGOS '!$O$10),"")</f>
        <v/>
      </c>
      <c r="Q26" s="62" t="str">
        <f ca="1">IF(AND('MATRIZ DE RIESGOS '!$Y$11="Media",'MATRIZ DE RIESGOS '!$AA$11="Menor"),CONCATENATE("R1C",'MATRIZ DE RIESGOS '!$O$11),"")</f>
        <v/>
      </c>
      <c r="R26" s="62" t="str">
        <f ca="1">IF(AND('MATRIZ DE RIESGOS '!$Y$12="Media",'MATRIZ DE RIESGOS '!$AA$12="Menor"),CONCATENATE("R1C",'MATRIZ DE RIESGOS '!$O$12),"")</f>
        <v/>
      </c>
      <c r="S26" s="62" t="str">
        <f ca="1">IF(AND('MATRIZ DE RIESGOS '!$Y$13="Media",'MATRIZ DE RIESGOS '!$AA$13="Menor"),CONCATENATE("R1C",'MATRIZ DE RIESGOS '!$O$13),"")</f>
        <v/>
      </c>
      <c r="T26" s="62" t="str">
        <f ca="1">IF(AND('MATRIZ DE RIESGOS '!$Y$14="Media",'MATRIZ DE RIESGOS '!$AA$14="Menor"),CONCATENATE("R1C",'MATRIZ DE RIESGOS '!$O$14),"")</f>
        <v/>
      </c>
      <c r="U26" s="63" t="e">
        <f>IF(AND('MATRIZ DE RIESGOS '!#REF!="Media",'MATRIZ DE RIESGOS '!#REF!="Menor"),CONCATENATE("R1C",'MATRIZ DE RIESGOS '!#REF!),"")</f>
        <v>#REF!</v>
      </c>
      <c r="V26" s="61" t="str">
        <f ca="1">IF(AND('MATRIZ DE RIESGOS '!$Y$10="Media",'MATRIZ DE RIESGOS '!$AA$10="Moderado"),CONCATENATE("R1C",'MATRIZ DE RIESGOS '!$O$10),"")</f>
        <v/>
      </c>
      <c r="W26" s="62" t="str">
        <f ca="1">IF(AND('MATRIZ DE RIESGOS '!$Y$11="Media",'MATRIZ DE RIESGOS '!$AA$11="Moderado"),CONCATENATE("R1C",'MATRIZ DE RIESGOS '!$O$11),"")</f>
        <v/>
      </c>
      <c r="X26" s="62" t="str">
        <f ca="1">IF(AND('MATRIZ DE RIESGOS '!$Y$12="Media",'MATRIZ DE RIESGOS '!$AA$12="Moderado"),CONCATENATE("R1C",'MATRIZ DE RIESGOS '!$O$12),"")</f>
        <v>R1C3</v>
      </c>
      <c r="Y26" s="62" t="str">
        <f ca="1">IF(AND('MATRIZ DE RIESGOS '!$Y$13="Media",'MATRIZ DE RIESGOS '!$AA$13="Moderado"),CONCATENATE("R1C",'MATRIZ DE RIESGOS '!$O$13),"")</f>
        <v/>
      </c>
      <c r="Z26" s="62" t="str">
        <f ca="1">IF(AND('MATRIZ DE RIESGOS '!$Y$14="Media",'MATRIZ DE RIESGOS '!$AA$14="Moderado"),CONCATENATE("R1C",'MATRIZ DE RIESGOS '!$O$14),"")</f>
        <v/>
      </c>
      <c r="AA26" s="63" t="e">
        <f>IF(AND('MATRIZ DE RIESGOS '!#REF!="Media",'MATRIZ DE RIESGOS '!#REF!="Moderado"),CONCATENATE("R1C",'MATRIZ DE RIESGOS '!#REF!),"")</f>
        <v>#REF!</v>
      </c>
      <c r="AB26" s="43" t="str">
        <f ca="1">IF(AND('MATRIZ DE RIESGOS '!$Y$10="Media",'MATRIZ DE RIESGOS '!$AA$10="Mayor"),CONCATENATE("R1C",'MATRIZ DE RIESGOS '!$O$10),"")</f>
        <v/>
      </c>
      <c r="AC26" s="44" t="str">
        <f ca="1">IF(AND('MATRIZ DE RIESGOS '!$Y$11="Media",'MATRIZ DE RIESGOS '!$AA$11="Mayor"),CONCATENATE("R1C",'MATRIZ DE RIESGOS '!$O$11),"")</f>
        <v>R1C2</v>
      </c>
      <c r="AD26" s="44" t="str">
        <f ca="1">IF(AND('MATRIZ DE RIESGOS '!$Y$12="Media",'MATRIZ DE RIESGOS '!$AA$12="Mayor"),CONCATENATE("R1C",'MATRIZ DE RIESGOS '!$O$12),"")</f>
        <v/>
      </c>
      <c r="AE26" s="44" t="str">
        <f ca="1">IF(AND('MATRIZ DE RIESGOS '!$Y$13="Media",'MATRIZ DE RIESGOS '!$AA$13="Mayor"),CONCATENATE("R1C",'MATRIZ DE RIESGOS '!$O$13),"")</f>
        <v/>
      </c>
      <c r="AF26" s="44" t="str">
        <f ca="1">IF(AND('MATRIZ DE RIESGOS '!$Y$14="Media",'MATRIZ DE RIESGOS '!$AA$14="Mayor"),CONCATENATE("R1C",'MATRIZ DE RIESGOS '!$O$14),"")</f>
        <v/>
      </c>
      <c r="AG26" s="45" t="e">
        <f>IF(AND('MATRIZ DE RIESGOS '!#REF!="Media",'MATRIZ DE RIESGOS '!#REF!="Mayor"),CONCATENATE("R1C",'MATRIZ DE RIESGOS '!#REF!),"")</f>
        <v>#REF!</v>
      </c>
      <c r="AH26" s="46" t="str">
        <f ca="1">IF(AND('MATRIZ DE RIESGOS '!$Y$10="Media",'MATRIZ DE RIESGOS '!$AA$10="Catastrófico"),CONCATENATE("R1C",'MATRIZ DE RIESGOS '!$O$10),"")</f>
        <v/>
      </c>
      <c r="AI26" s="47" t="str">
        <f ca="1">IF(AND('MATRIZ DE RIESGOS '!$Y$11="Media",'MATRIZ DE RIESGOS '!$AA$11="Catastrófico"),CONCATENATE("R1C",'MATRIZ DE RIESGOS '!$O$11),"")</f>
        <v/>
      </c>
      <c r="AJ26" s="47" t="str">
        <f ca="1">IF(AND('MATRIZ DE RIESGOS '!$Y$12="Media",'MATRIZ DE RIESGOS '!$AA$12="Catastrófico"),CONCATENATE("R1C",'MATRIZ DE RIESGOS '!$O$12),"")</f>
        <v/>
      </c>
      <c r="AK26" s="47" t="str">
        <f ca="1">IF(AND('MATRIZ DE RIESGOS '!$Y$13="Media",'MATRIZ DE RIESGOS '!$AA$13="Catastrófico"),CONCATENATE("R1C",'MATRIZ DE RIESGOS '!$O$13),"")</f>
        <v/>
      </c>
      <c r="AL26" s="47" t="str">
        <f ca="1">IF(AND('MATRIZ DE RIESGOS '!$Y$14="Media",'MATRIZ DE RIESGOS '!$AA$14="Catastrófico"),CONCATENATE("R1C",'MATRIZ DE RIESGOS '!$O$14),"")</f>
        <v/>
      </c>
      <c r="AM26" s="48" t="e">
        <f>IF(AND('MATRIZ DE RIESGOS '!#REF!="Media",'MATRIZ DE RIESGOS '!#REF!="Catastrófico"),CONCATENATE("R1C",'MATRIZ DE RIESGOS '!#REF!),"")</f>
        <v>#REF!</v>
      </c>
      <c r="AN26" s="1"/>
      <c r="AO26" s="232" t="s">
        <v>119</v>
      </c>
      <c r="AP26" s="215"/>
      <c r="AQ26" s="215"/>
      <c r="AR26" s="215"/>
      <c r="AS26" s="215"/>
      <c r="AT26" s="208"/>
      <c r="AU26" s="1"/>
      <c r="AV26" s="1"/>
      <c r="AW26" s="1"/>
      <c r="AX26" s="1"/>
      <c r="AY26" s="1"/>
      <c r="AZ26" s="1"/>
      <c r="BA26" s="1"/>
      <c r="BB26" s="1"/>
      <c r="BC26" s="1"/>
      <c r="BD26" s="1"/>
      <c r="BE26" s="1"/>
      <c r="BF26" s="1"/>
      <c r="BG26" s="1"/>
      <c r="BH26" s="1"/>
      <c r="BI26" s="1"/>
    </row>
    <row r="27" spans="1:61" ht="15" customHeight="1" x14ac:dyDescent="0.25">
      <c r="A27" s="1"/>
      <c r="B27" s="227"/>
      <c r="C27" s="128"/>
      <c r="D27" s="129"/>
      <c r="E27" s="138"/>
      <c r="F27" s="128"/>
      <c r="G27" s="128"/>
      <c r="H27" s="128"/>
      <c r="I27" s="129"/>
      <c r="J27" s="64" t="e">
        <f>IF(AND('MATRIZ DE RIESGOS '!#REF!="Media",'MATRIZ DE RIESGOS '!#REF!="Leve"),CONCATENATE("R2C",'MATRIZ DE RIESGOS '!#REF!),"")</f>
        <v>#REF!</v>
      </c>
      <c r="K27" s="65" t="e">
        <f>IF(AND('MATRIZ DE RIESGOS '!#REF!="Media",'MATRIZ DE RIESGOS '!#REF!="Leve"),CONCATENATE("R2C",'MATRIZ DE RIESGOS '!#REF!),"")</f>
        <v>#REF!</v>
      </c>
      <c r="L27" s="65" t="e">
        <f>IF(AND('MATRIZ DE RIESGOS '!#REF!="Media",'MATRIZ DE RIESGOS '!#REF!="Leve"),CONCATENATE("R2C",'MATRIZ DE RIESGOS '!#REF!),"")</f>
        <v>#REF!</v>
      </c>
      <c r="M27" s="65" t="e">
        <f>IF(AND('MATRIZ DE RIESGOS '!#REF!="Media",'MATRIZ DE RIESGOS '!#REF!="Leve"),CONCATENATE("R2C",'MATRIZ DE RIESGOS '!#REF!),"")</f>
        <v>#REF!</v>
      </c>
      <c r="N27" s="65" t="e">
        <f>IF(AND('MATRIZ DE RIESGOS '!#REF!="Media",'MATRIZ DE RIESGOS '!#REF!="Leve"),CONCATENATE("R2C",'MATRIZ DE RIESGOS '!#REF!),"")</f>
        <v>#REF!</v>
      </c>
      <c r="O27" s="66" t="e">
        <f>IF(AND('MATRIZ DE RIESGOS '!#REF!="Media",'MATRIZ DE RIESGOS '!#REF!="Leve"),CONCATENATE("R2C",'MATRIZ DE RIESGOS '!#REF!),"")</f>
        <v>#REF!</v>
      </c>
      <c r="P27" s="64" t="e">
        <f>IF(AND('MATRIZ DE RIESGOS '!#REF!="Media",'MATRIZ DE RIESGOS '!#REF!="Menor"),CONCATENATE("R2C",'MATRIZ DE RIESGOS '!#REF!),"")</f>
        <v>#REF!</v>
      </c>
      <c r="Q27" s="65" t="e">
        <f>IF(AND('MATRIZ DE RIESGOS '!#REF!="Media",'MATRIZ DE RIESGOS '!#REF!="Menor"),CONCATENATE("R2C",'MATRIZ DE RIESGOS '!#REF!),"")</f>
        <v>#REF!</v>
      </c>
      <c r="R27" s="65" t="e">
        <f>IF(AND('MATRIZ DE RIESGOS '!#REF!="Media",'MATRIZ DE RIESGOS '!#REF!="Menor"),CONCATENATE("R2C",'MATRIZ DE RIESGOS '!#REF!),"")</f>
        <v>#REF!</v>
      </c>
      <c r="S27" s="65" t="e">
        <f>IF(AND('MATRIZ DE RIESGOS '!#REF!="Media",'MATRIZ DE RIESGOS '!#REF!="Menor"),CONCATENATE("R2C",'MATRIZ DE RIESGOS '!#REF!),"")</f>
        <v>#REF!</v>
      </c>
      <c r="T27" s="65" t="e">
        <f>IF(AND('MATRIZ DE RIESGOS '!#REF!="Media",'MATRIZ DE RIESGOS '!#REF!="Menor"),CONCATENATE("R2C",'MATRIZ DE RIESGOS '!#REF!),"")</f>
        <v>#REF!</v>
      </c>
      <c r="U27" s="66" t="e">
        <f>IF(AND('MATRIZ DE RIESGOS '!#REF!="Media",'MATRIZ DE RIESGOS '!#REF!="Menor"),CONCATENATE("R2C",'MATRIZ DE RIESGOS '!#REF!),"")</f>
        <v>#REF!</v>
      </c>
      <c r="V27" s="64" t="e">
        <f>IF(AND('MATRIZ DE RIESGOS '!#REF!="Media",'MATRIZ DE RIESGOS '!#REF!="Moderado"),CONCATENATE("R2C",'MATRIZ DE RIESGOS '!#REF!),"")</f>
        <v>#REF!</v>
      </c>
      <c r="W27" s="65" t="e">
        <f>IF(AND('MATRIZ DE RIESGOS '!#REF!="Media",'MATRIZ DE RIESGOS '!#REF!="Moderado"),CONCATENATE("R2C",'MATRIZ DE RIESGOS '!#REF!),"")</f>
        <v>#REF!</v>
      </c>
      <c r="X27" s="65" t="e">
        <f>IF(AND('MATRIZ DE RIESGOS '!#REF!="Media",'MATRIZ DE RIESGOS '!#REF!="Moderado"),CONCATENATE("R2C",'MATRIZ DE RIESGOS '!#REF!),"")</f>
        <v>#REF!</v>
      </c>
      <c r="Y27" s="65" t="e">
        <f>IF(AND('MATRIZ DE RIESGOS '!#REF!="Media",'MATRIZ DE RIESGOS '!#REF!="Moderado"),CONCATENATE("R2C",'MATRIZ DE RIESGOS '!#REF!),"")</f>
        <v>#REF!</v>
      </c>
      <c r="Z27" s="65" t="e">
        <f>IF(AND('MATRIZ DE RIESGOS '!#REF!="Media",'MATRIZ DE RIESGOS '!#REF!="Moderado"),CONCATENATE("R2C",'MATRIZ DE RIESGOS '!#REF!),"")</f>
        <v>#REF!</v>
      </c>
      <c r="AA27" s="66" t="e">
        <f>IF(AND('MATRIZ DE RIESGOS '!#REF!="Media",'MATRIZ DE RIESGOS '!#REF!="Moderado"),CONCATENATE("R2C",'MATRIZ DE RIESGOS '!#REF!),"")</f>
        <v>#REF!</v>
      </c>
      <c r="AB27" s="49" t="e">
        <f>IF(AND('MATRIZ DE RIESGOS '!#REF!="Media",'MATRIZ DE RIESGOS '!#REF!="Mayor"),CONCATENATE("R2C",'MATRIZ DE RIESGOS '!#REF!),"")</f>
        <v>#REF!</v>
      </c>
      <c r="AC27" s="50" t="e">
        <f>IF(AND('MATRIZ DE RIESGOS '!#REF!="Media",'MATRIZ DE RIESGOS '!#REF!="Mayor"),CONCATENATE("R2C",'MATRIZ DE RIESGOS '!#REF!),"")</f>
        <v>#REF!</v>
      </c>
      <c r="AD27" s="50" t="e">
        <f>IF(AND('MATRIZ DE RIESGOS '!#REF!="Media",'MATRIZ DE RIESGOS '!#REF!="Mayor"),CONCATENATE("R2C",'MATRIZ DE RIESGOS '!#REF!),"")</f>
        <v>#REF!</v>
      </c>
      <c r="AE27" s="50" t="e">
        <f>IF(AND('MATRIZ DE RIESGOS '!#REF!="Media",'MATRIZ DE RIESGOS '!#REF!="Mayor"),CONCATENATE("R2C",'MATRIZ DE RIESGOS '!#REF!),"")</f>
        <v>#REF!</v>
      </c>
      <c r="AF27" s="50" t="e">
        <f>IF(AND('MATRIZ DE RIESGOS '!#REF!="Media",'MATRIZ DE RIESGOS '!#REF!="Mayor"),CONCATENATE("R2C",'MATRIZ DE RIESGOS '!#REF!),"")</f>
        <v>#REF!</v>
      </c>
      <c r="AG27" s="51" t="e">
        <f>IF(AND('MATRIZ DE RIESGOS '!#REF!="Media",'MATRIZ DE RIESGOS '!#REF!="Mayor"),CONCATENATE("R2C",'MATRIZ DE RIESGOS '!#REF!),"")</f>
        <v>#REF!</v>
      </c>
      <c r="AH27" s="52" t="e">
        <f>IF(AND('MATRIZ DE RIESGOS '!#REF!="Media",'MATRIZ DE RIESGOS '!#REF!="Catastrófico"),CONCATENATE("R2C",'MATRIZ DE RIESGOS '!#REF!),"")</f>
        <v>#REF!</v>
      </c>
      <c r="AI27" s="53" t="e">
        <f>IF(AND('MATRIZ DE RIESGOS '!#REF!="Media",'MATRIZ DE RIESGOS '!#REF!="Catastrófico"),CONCATENATE("R2C",'MATRIZ DE RIESGOS '!#REF!),"")</f>
        <v>#REF!</v>
      </c>
      <c r="AJ27" s="53" t="e">
        <f>IF(AND('MATRIZ DE RIESGOS '!#REF!="Media",'MATRIZ DE RIESGOS '!#REF!="Catastrófico"),CONCATENATE("R2C",'MATRIZ DE RIESGOS '!#REF!),"")</f>
        <v>#REF!</v>
      </c>
      <c r="AK27" s="53" t="e">
        <f>IF(AND('MATRIZ DE RIESGOS '!#REF!="Media",'MATRIZ DE RIESGOS '!#REF!="Catastrófico"),CONCATENATE("R2C",'MATRIZ DE RIESGOS '!#REF!),"")</f>
        <v>#REF!</v>
      </c>
      <c r="AL27" s="53" t="e">
        <f>IF(AND('MATRIZ DE RIESGOS '!#REF!="Media",'MATRIZ DE RIESGOS '!#REF!="Catastrófico"),CONCATENATE("R2C",'MATRIZ DE RIESGOS '!#REF!),"")</f>
        <v>#REF!</v>
      </c>
      <c r="AM27" s="54" t="e">
        <f>IF(AND('MATRIZ DE RIESGOS '!#REF!="Media",'MATRIZ DE RIESGOS '!#REF!="Catastrófico"),CONCATENATE("R2C",'MATRIZ DE RIESGOS '!#REF!),"")</f>
        <v>#REF!</v>
      </c>
      <c r="AN27" s="1"/>
      <c r="AO27" s="138"/>
      <c r="AP27" s="128"/>
      <c r="AQ27" s="128"/>
      <c r="AR27" s="128"/>
      <c r="AS27" s="128"/>
      <c r="AT27" s="129"/>
      <c r="AU27" s="1"/>
      <c r="AV27" s="1"/>
      <c r="AW27" s="1"/>
      <c r="AX27" s="1"/>
      <c r="AY27" s="1"/>
      <c r="AZ27" s="1"/>
      <c r="BA27" s="1"/>
      <c r="BB27" s="1"/>
      <c r="BC27" s="1"/>
      <c r="BD27" s="1"/>
      <c r="BE27" s="1"/>
      <c r="BF27" s="1"/>
      <c r="BG27" s="1"/>
      <c r="BH27" s="1"/>
      <c r="BI27" s="1"/>
    </row>
    <row r="28" spans="1:61" ht="15" customHeight="1" x14ac:dyDescent="0.25">
      <c r="A28" s="1"/>
      <c r="B28" s="227"/>
      <c r="C28" s="128"/>
      <c r="D28" s="129"/>
      <c r="E28" s="138"/>
      <c r="F28" s="128"/>
      <c r="G28" s="128"/>
      <c r="H28" s="128"/>
      <c r="I28" s="129"/>
      <c r="J28" s="64" t="e">
        <f>IF(AND('MATRIZ DE RIESGOS '!#REF!="Media",'MATRIZ DE RIESGOS '!#REF!="Leve"),CONCATENATE("R3C",'MATRIZ DE RIESGOS '!#REF!),"")</f>
        <v>#REF!</v>
      </c>
      <c r="K28" s="65" t="e">
        <f>IF(AND('MATRIZ DE RIESGOS '!#REF!="Media",'MATRIZ DE RIESGOS '!#REF!="Leve"),CONCATENATE("R3C",'MATRIZ DE RIESGOS '!#REF!),"")</f>
        <v>#REF!</v>
      </c>
      <c r="L28" s="65" t="e">
        <f>IF(AND('MATRIZ DE RIESGOS '!#REF!="Media",'MATRIZ DE RIESGOS '!#REF!="Leve"),CONCATENATE("R3C",'MATRIZ DE RIESGOS '!#REF!),"")</f>
        <v>#REF!</v>
      </c>
      <c r="M28" s="65" t="e">
        <f>IF(AND('MATRIZ DE RIESGOS '!#REF!="Media",'MATRIZ DE RIESGOS '!#REF!="Leve"),CONCATENATE("R3C",'MATRIZ DE RIESGOS '!#REF!),"")</f>
        <v>#REF!</v>
      </c>
      <c r="N28" s="65" t="e">
        <f>IF(AND('MATRIZ DE RIESGOS '!#REF!="Media",'MATRIZ DE RIESGOS '!#REF!="Leve"),CONCATENATE("R3C",'MATRIZ DE RIESGOS '!#REF!),"")</f>
        <v>#REF!</v>
      </c>
      <c r="O28" s="66" t="e">
        <f>IF(AND('MATRIZ DE RIESGOS '!#REF!="Media",'MATRIZ DE RIESGOS '!#REF!="Leve"),CONCATENATE("R3C",'MATRIZ DE RIESGOS '!#REF!),"")</f>
        <v>#REF!</v>
      </c>
      <c r="P28" s="64" t="e">
        <f>IF(AND('MATRIZ DE RIESGOS '!#REF!="Media",'MATRIZ DE RIESGOS '!#REF!="Menor"),CONCATENATE("R3C",'MATRIZ DE RIESGOS '!#REF!),"")</f>
        <v>#REF!</v>
      </c>
      <c r="Q28" s="65" t="e">
        <f>IF(AND('MATRIZ DE RIESGOS '!#REF!="Media",'MATRIZ DE RIESGOS '!#REF!="Menor"),CONCATENATE("R3C",'MATRIZ DE RIESGOS '!#REF!),"")</f>
        <v>#REF!</v>
      </c>
      <c r="R28" s="65" t="e">
        <f>IF(AND('MATRIZ DE RIESGOS '!#REF!="Media",'MATRIZ DE RIESGOS '!#REF!="Menor"),CONCATENATE("R3C",'MATRIZ DE RIESGOS '!#REF!),"")</f>
        <v>#REF!</v>
      </c>
      <c r="S28" s="65" t="e">
        <f>IF(AND('MATRIZ DE RIESGOS '!#REF!="Media",'MATRIZ DE RIESGOS '!#REF!="Menor"),CONCATENATE("R3C",'MATRIZ DE RIESGOS '!#REF!),"")</f>
        <v>#REF!</v>
      </c>
      <c r="T28" s="65" t="e">
        <f>IF(AND('MATRIZ DE RIESGOS '!#REF!="Media",'MATRIZ DE RIESGOS '!#REF!="Menor"),CONCATENATE("R3C",'MATRIZ DE RIESGOS '!#REF!),"")</f>
        <v>#REF!</v>
      </c>
      <c r="U28" s="66" t="e">
        <f>IF(AND('MATRIZ DE RIESGOS '!#REF!="Media",'MATRIZ DE RIESGOS '!#REF!="Menor"),CONCATENATE("R3C",'MATRIZ DE RIESGOS '!#REF!),"")</f>
        <v>#REF!</v>
      </c>
      <c r="V28" s="64" t="e">
        <f>IF(AND('MATRIZ DE RIESGOS '!#REF!="Media",'MATRIZ DE RIESGOS '!#REF!="Moderado"),CONCATENATE("R3C",'MATRIZ DE RIESGOS '!#REF!),"")</f>
        <v>#REF!</v>
      </c>
      <c r="W28" s="65" t="e">
        <f>IF(AND('MATRIZ DE RIESGOS '!#REF!="Media",'MATRIZ DE RIESGOS '!#REF!="Moderado"),CONCATENATE("R3C",'MATRIZ DE RIESGOS '!#REF!),"")</f>
        <v>#REF!</v>
      </c>
      <c r="X28" s="65" t="e">
        <f>IF(AND('MATRIZ DE RIESGOS '!#REF!="Media",'MATRIZ DE RIESGOS '!#REF!="Moderado"),CONCATENATE("R3C",'MATRIZ DE RIESGOS '!#REF!),"")</f>
        <v>#REF!</v>
      </c>
      <c r="Y28" s="65" t="e">
        <f>IF(AND('MATRIZ DE RIESGOS '!#REF!="Media",'MATRIZ DE RIESGOS '!#REF!="Moderado"),CONCATENATE("R3C",'MATRIZ DE RIESGOS '!#REF!),"")</f>
        <v>#REF!</v>
      </c>
      <c r="Z28" s="65" t="e">
        <f>IF(AND('MATRIZ DE RIESGOS '!#REF!="Media",'MATRIZ DE RIESGOS '!#REF!="Moderado"),CONCATENATE("R3C",'MATRIZ DE RIESGOS '!#REF!),"")</f>
        <v>#REF!</v>
      </c>
      <c r="AA28" s="66" t="e">
        <f>IF(AND('MATRIZ DE RIESGOS '!#REF!="Media",'MATRIZ DE RIESGOS '!#REF!="Moderado"),CONCATENATE("R3C",'MATRIZ DE RIESGOS '!#REF!),"")</f>
        <v>#REF!</v>
      </c>
      <c r="AB28" s="49" t="e">
        <f>IF(AND('MATRIZ DE RIESGOS '!#REF!="Media",'MATRIZ DE RIESGOS '!#REF!="Mayor"),CONCATENATE("R3C",'MATRIZ DE RIESGOS '!#REF!),"")</f>
        <v>#REF!</v>
      </c>
      <c r="AC28" s="50" t="e">
        <f>IF(AND('MATRIZ DE RIESGOS '!#REF!="Media",'MATRIZ DE RIESGOS '!#REF!="Mayor"),CONCATENATE("R3C",'MATRIZ DE RIESGOS '!#REF!),"")</f>
        <v>#REF!</v>
      </c>
      <c r="AD28" s="50" t="e">
        <f>IF(AND('MATRIZ DE RIESGOS '!#REF!="Media",'MATRIZ DE RIESGOS '!#REF!="Mayor"),CONCATENATE("R3C",'MATRIZ DE RIESGOS '!#REF!),"")</f>
        <v>#REF!</v>
      </c>
      <c r="AE28" s="50" t="e">
        <f>IF(AND('MATRIZ DE RIESGOS '!#REF!="Media",'MATRIZ DE RIESGOS '!#REF!="Mayor"),CONCATENATE("R3C",'MATRIZ DE RIESGOS '!#REF!),"")</f>
        <v>#REF!</v>
      </c>
      <c r="AF28" s="50" t="e">
        <f>IF(AND('MATRIZ DE RIESGOS '!#REF!="Media",'MATRIZ DE RIESGOS '!#REF!="Mayor"),CONCATENATE("R3C",'MATRIZ DE RIESGOS '!#REF!),"")</f>
        <v>#REF!</v>
      </c>
      <c r="AG28" s="51" t="e">
        <f>IF(AND('MATRIZ DE RIESGOS '!#REF!="Media",'MATRIZ DE RIESGOS '!#REF!="Mayor"),CONCATENATE("R3C",'MATRIZ DE RIESGOS '!#REF!),"")</f>
        <v>#REF!</v>
      </c>
      <c r="AH28" s="52" t="e">
        <f>IF(AND('MATRIZ DE RIESGOS '!#REF!="Media",'MATRIZ DE RIESGOS '!#REF!="Catastrófico"),CONCATENATE("R3C",'MATRIZ DE RIESGOS '!#REF!),"")</f>
        <v>#REF!</v>
      </c>
      <c r="AI28" s="53" t="e">
        <f>IF(AND('MATRIZ DE RIESGOS '!#REF!="Media",'MATRIZ DE RIESGOS '!#REF!="Catastrófico"),CONCATENATE("R3C",'MATRIZ DE RIESGOS '!#REF!),"")</f>
        <v>#REF!</v>
      </c>
      <c r="AJ28" s="53" t="e">
        <f>IF(AND('MATRIZ DE RIESGOS '!#REF!="Media",'MATRIZ DE RIESGOS '!#REF!="Catastrófico"),CONCATENATE("R3C",'MATRIZ DE RIESGOS '!#REF!),"")</f>
        <v>#REF!</v>
      </c>
      <c r="AK28" s="53" t="e">
        <f>IF(AND('MATRIZ DE RIESGOS '!#REF!="Media",'MATRIZ DE RIESGOS '!#REF!="Catastrófico"),CONCATENATE("R3C",'MATRIZ DE RIESGOS '!#REF!),"")</f>
        <v>#REF!</v>
      </c>
      <c r="AL28" s="53" t="e">
        <f>IF(AND('MATRIZ DE RIESGOS '!#REF!="Media",'MATRIZ DE RIESGOS '!#REF!="Catastrófico"),CONCATENATE("R3C",'MATRIZ DE RIESGOS '!#REF!),"")</f>
        <v>#REF!</v>
      </c>
      <c r="AM28" s="54" t="e">
        <f>IF(AND('MATRIZ DE RIESGOS '!#REF!="Media",'MATRIZ DE RIESGOS '!#REF!="Catastrófico"),CONCATENATE("R3C",'MATRIZ DE RIESGOS '!#REF!),"")</f>
        <v>#REF!</v>
      </c>
      <c r="AN28" s="1"/>
      <c r="AO28" s="138"/>
      <c r="AP28" s="128"/>
      <c r="AQ28" s="128"/>
      <c r="AR28" s="128"/>
      <c r="AS28" s="128"/>
      <c r="AT28" s="129"/>
      <c r="AU28" s="1"/>
      <c r="AV28" s="1"/>
      <c r="AW28" s="1"/>
      <c r="AX28" s="1"/>
      <c r="AY28" s="1"/>
      <c r="AZ28" s="1"/>
      <c r="BA28" s="1"/>
      <c r="BB28" s="1"/>
      <c r="BC28" s="1"/>
      <c r="BD28" s="1"/>
      <c r="BE28" s="1"/>
      <c r="BF28" s="1"/>
      <c r="BG28" s="1"/>
      <c r="BH28" s="1"/>
      <c r="BI28" s="1"/>
    </row>
    <row r="29" spans="1:61" ht="15" customHeight="1" x14ac:dyDescent="0.25">
      <c r="A29" s="1"/>
      <c r="B29" s="227"/>
      <c r="C29" s="128"/>
      <c r="D29" s="129"/>
      <c r="E29" s="138"/>
      <c r="F29" s="128"/>
      <c r="G29" s="128"/>
      <c r="H29" s="128"/>
      <c r="I29" s="129"/>
      <c r="J29" s="64" t="e">
        <f>IF(AND('MATRIZ DE RIESGOS '!#REF!="Media",'MATRIZ DE RIESGOS '!#REF!="Leve"),CONCATENATE("R4C",'MATRIZ DE RIESGOS '!#REF!),"")</f>
        <v>#REF!</v>
      </c>
      <c r="K29" s="65" t="e">
        <f>IF(AND('MATRIZ DE RIESGOS '!#REF!="Media",'MATRIZ DE RIESGOS '!#REF!="Leve"),CONCATENATE("R4C",'MATRIZ DE RIESGOS '!#REF!),"")</f>
        <v>#REF!</v>
      </c>
      <c r="L29" s="65" t="e">
        <f>IF(AND('MATRIZ DE RIESGOS '!#REF!="Media",'MATRIZ DE RIESGOS '!#REF!="Leve"),CONCATENATE("R4C",'MATRIZ DE RIESGOS '!#REF!),"")</f>
        <v>#REF!</v>
      </c>
      <c r="M29" s="65" t="e">
        <f>IF(AND('MATRIZ DE RIESGOS '!#REF!="Media",'MATRIZ DE RIESGOS '!#REF!="Leve"),CONCATENATE("R4C",'MATRIZ DE RIESGOS '!#REF!),"")</f>
        <v>#REF!</v>
      </c>
      <c r="N29" s="65" t="e">
        <f>IF(AND('MATRIZ DE RIESGOS '!#REF!="Media",'MATRIZ DE RIESGOS '!#REF!="Leve"),CONCATENATE("R4C",'MATRIZ DE RIESGOS '!#REF!),"")</f>
        <v>#REF!</v>
      </c>
      <c r="O29" s="66" t="e">
        <f>IF(AND('MATRIZ DE RIESGOS '!#REF!="Media",'MATRIZ DE RIESGOS '!#REF!="Leve"),CONCATENATE("R4C",'MATRIZ DE RIESGOS '!#REF!),"")</f>
        <v>#REF!</v>
      </c>
      <c r="P29" s="64" t="e">
        <f>IF(AND('MATRIZ DE RIESGOS '!#REF!="Media",'MATRIZ DE RIESGOS '!#REF!="Menor"),CONCATENATE("R4C",'MATRIZ DE RIESGOS '!#REF!),"")</f>
        <v>#REF!</v>
      </c>
      <c r="Q29" s="65" t="e">
        <f>IF(AND('MATRIZ DE RIESGOS '!#REF!="Media",'MATRIZ DE RIESGOS '!#REF!="Menor"),CONCATENATE("R4C",'MATRIZ DE RIESGOS '!#REF!),"")</f>
        <v>#REF!</v>
      </c>
      <c r="R29" s="65" t="e">
        <f>IF(AND('MATRIZ DE RIESGOS '!#REF!="Media",'MATRIZ DE RIESGOS '!#REF!="Menor"),CONCATENATE("R4C",'MATRIZ DE RIESGOS '!#REF!),"")</f>
        <v>#REF!</v>
      </c>
      <c r="S29" s="65" t="e">
        <f>IF(AND('MATRIZ DE RIESGOS '!#REF!="Media",'MATRIZ DE RIESGOS '!#REF!="Menor"),CONCATENATE("R4C",'MATRIZ DE RIESGOS '!#REF!),"")</f>
        <v>#REF!</v>
      </c>
      <c r="T29" s="65" t="e">
        <f>IF(AND('MATRIZ DE RIESGOS '!#REF!="Media",'MATRIZ DE RIESGOS '!#REF!="Menor"),CONCATENATE("R4C",'MATRIZ DE RIESGOS '!#REF!),"")</f>
        <v>#REF!</v>
      </c>
      <c r="U29" s="66" t="e">
        <f>IF(AND('MATRIZ DE RIESGOS '!#REF!="Media",'MATRIZ DE RIESGOS '!#REF!="Menor"),CONCATENATE("R4C",'MATRIZ DE RIESGOS '!#REF!),"")</f>
        <v>#REF!</v>
      </c>
      <c r="V29" s="64" t="e">
        <f>IF(AND('MATRIZ DE RIESGOS '!#REF!="Media",'MATRIZ DE RIESGOS '!#REF!="Moderado"),CONCATENATE("R4C",'MATRIZ DE RIESGOS '!#REF!),"")</f>
        <v>#REF!</v>
      </c>
      <c r="W29" s="65" t="e">
        <f>IF(AND('MATRIZ DE RIESGOS '!#REF!="Media",'MATRIZ DE RIESGOS '!#REF!="Moderado"),CONCATENATE("R4C",'MATRIZ DE RIESGOS '!#REF!),"")</f>
        <v>#REF!</v>
      </c>
      <c r="X29" s="65" t="e">
        <f>IF(AND('MATRIZ DE RIESGOS '!#REF!="Media",'MATRIZ DE RIESGOS '!#REF!="Moderado"),CONCATENATE("R4C",'MATRIZ DE RIESGOS '!#REF!),"")</f>
        <v>#REF!</v>
      </c>
      <c r="Y29" s="65" t="e">
        <f>IF(AND('MATRIZ DE RIESGOS '!#REF!="Media",'MATRIZ DE RIESGOS '!#REF!="Moderado"),CONCATENATE("R4C",'MATRIZ DE RIESGOS '!#REF!),"")</f>
        <v>#REF!</v>
      </c>
      <c r="Z29" s="65" t="e">
        <f>IF(AND('MATRIZ DE RIESGOS '!#REF!="Media",'MATRIZ DE RIESGOS '!#REF!="Moderado"),CONCATENATE("R4C",'MATRIZ DE RIESGOS '!#REF!),"")</f>
        <v>#REF!</v>
      </c>
      <c r="AA29" s="66" t="e">
        <f>IF(AND('MATRIZ DE RIESGOS '!#REF!="Media",'MATRIZ DE RIESGOS '!#REF!="Moderado"),CONCATENATE("R4C",'MATRIZ DE RIESGOS '!#REF!),"")</f>
        <v>#REF!</v>
      </c>
      <c r="AB29" s="49" t="e">
        <f>IF(AND('MATRIZ DE RIESGOS '!#REF!="Media",'MATRIZ DE RIESGOS '!#REF!="Mayor"),CONCATENATE("R4C",'MATRIZ DE RIESGOS '!#REF!),"")</f>
        <v>#REF!</v>
      </c>
      <c r="AC29" s="50" t="e">
        <f>IF(AND('MATRIZ DE RIESGOS '!#REF!="Media",'MATRIZ DE RIESGOS '!#REF!="Mayor"),CONCATENATE("R4C",'MATRIZ DE RIESGOS '!#REF!),"")</f>
        <v>#REF!</v>
      </c>
      <c r="AD29" s="50" t="e">
        <f>IF(AND('MATRIZ DE RIESGOS '!#REF!="Media",'MATRIZ DE RIESGOS '!#REF!="Mayor"),CONCATENATE("R4C",'MATRIZ DE RIESGOS '!#REF!),"")</f>
        <v>#REF!</v>
      </c>
      <c r="AE29" s="50" t="e">
        <f>IF(AND('MATRIZ DE RIESGOS '!#REF!="Media",'MATRIZ DE RIESGOS '!#REF!="Mayor"),CONCATENATE("R4C",'MATRIZ DE RIESGOS '!#REF!),"")</f>
        <v>#REF!</v>
      </c>
      <c r="AF29" s="50" t="e">
        <f>IF(AND('MATRIZ DE RIESGOS '!#REF!="Media",'MATRIZ DE RIESGOS '!#REF!="Mayor"),CONCATENATE("R4C",'MATRIZ DE RIESGOS '!#REF!),"")</f>
        <v>#REF!</v>
      </c>
      <c r="AG29" s="51" t="e">
        <f>IF(AND('MATRIZ DE RIESGOS '!#REF!="Media",'MATRIZ DE RIESGOS '!#REF!="Mayor"),CONCATENATE("R4C",'MATRIZ DE RIESGOS '!#REF!),"")</f>
        <v>#REF!</v>
      </c>
      <c r="AH29" s="52" t="e">
        <f>IF(AND('MATRIZ DE RIESGOS '!#REF!="Media",'MATRIZ DE RIESGOS '!#REF!="Catastrófico"),CONCATENATE("R4C",'MATRIZ DE RIESGOS '!#REF!),"")</f>
        <v>#REF!</v>
      </c>
      <c r="AI29" s="53" t="e">
        <f>IF(AND('MATRIZ DE RIESGOS '!#REF!="Media",'MATRIZ DE RIESGOS '!#REF!="Catastrófico"),CONCATENATE("R4C",'MATRIZ DE RIESGOS '!#REF!),"")</f>
        <v>#REF!</v>
      </c>
      <c r="AJ29" s="53" t="e">
        <f>IF(AND('MATRIZ DE RIESGOS '!#REF!="Media",'MATRIZ DE RIESGOS '!#REF!="Catastrófico"),CONCATENATE("R4C",'MATRIZ DE RIESGOS '!#REF!),"")</f>
        <v>#REF!</v>
      </c>
      <c r="AK29" s="53" t="e">
        <f>IF(AND('MATRIZ DE RIESGOS '!#REF!="Media",'MATRIZ DE RIESGOS '!#REF!="Catastrófico"),CONCATENATE("R4C",'MATRIZ DE RIESGOS '!#REF!),"")</f>
        <v>#REF!</v>
      </c>
      <c r="AL29" s="53" t="e">
        <f>IF(AND('MATRIZ DE RIESGOS '!#REF!="Media",'MATRIZ DE RIESGOS '!#REF!="Catastrófico"),CONCATENATE("R4C",'MATRIZ DE RIESGOS '!#REF!),"")</f>
        <v>#REF!</v>
      </c>
      <c r="AM29" s="54" t="e">
        <f>IF(AND('MATRIZ DE RIESGOS '!#REF!="Media",'MATRIZ DE RIESGOS '!#REF!="Catastrófico"),CONCATENATE("R4C",'MATRIZ DE RIESGOS '!#REF!),"")</f>
        <v>#REF!</v>
      </c>
      <c r="AN29" s="1"/>
      <c r="AO29" s="138"/>
      <c r="AP29" s="128"/>
      <c r="AQ29" s="128"/>
      <c r="AR29" s="128"/>
      <c r="AS29" s="128"/>
      <c r="AT29" s="129"/>
      <c r="AU29" s="1"/>
      <c r="AV29" s="1"/>
      <c r="AW29" s="1"/>
      <c r="AX29" s="1"/>
      <c r="AY29" s="1"/>
      <c r="AZ29" s="1"/>
      <c r="BA29" s="1"/>
      <c r="BB29" s="1"/>
      <c r="BC29" s="1"/>
      <c r="BD29" s="1"/>
      <c r="BE29" s="1"/>
      <c r="BF29" s="1"/>
      <c r="BG29" s="1"/>
      <c r="BH29" s="1"/>
      <c r="BI29" s="1"/>
    </row>
    <row r="30" spans="1:61" ht="15" customHeight="1" x14ac:dyDescent="0.25">
      <c r="A30" s="1"/>
      <c r="B30" s="227"/>
      <c r="C30" s="128"/>
      <c r="D30" s="129"/>
      <c r="E30" s="138"/>
      <c r="F30" s="128"/>
      <c r="G30" s="128"/>
      <c r="H30" s="128"/>
      <c r="I30" s="129"/>
      <c r="J30" s="64" t="e">
        <f>IF(AND('MATRIZ DE RIESGOS '!#REF!="Media",'MATRIZ DE RIESGOS '!#REF!="Leve"),CONCATENATE("R5C",'MATRIZ DE RIESGOS '!#REF!),"")</f>
        <v>#REF!</v>
      </c>
      <c r="K30" s="65" t="e">
        <f>IF(AND('MATRIZ DE RIESGOS '!#REF!="Media",'MATRIZ DE RIESGOS '!#REF!="Leve"),CONCATENATE("R5C",'MATRIZ DE RIESGOS '!#REF!),"")</f>
        <v>#REF!</v>
      </c>
      <c r="L30" s="65" t="e">
        <f>IF(AND('MATRIZ DE RIESGOS '!#REF!="Media",'MATRIZ DE RIESGOS '!#REF!="Leve"),CONCATENATE("R5C",'MATRIZ DE RIESGOS '!#REF!),"")</f>
        <v>#REF!</v>
      </c>
      <c r="M30" s="65" t="e">
        <f>IF(AND('MATRIZ DE RIESGOS '!#REF!="Media",'MATRIZ DE RIESGOS '!#REF!="Leve"),CONCATENATE("R5C",'MATRIZ DE RIESGOS '!#REF!),"")</f>
        <v>#REF!</v>
      </c>
      <c r="N30" s="65" t="e">
        <f>IF(AND('MATRIZ DE RIESGOS '!#REF!="Media",'MATRIZ DE RIESGOS '!#REF!="Leve"),CONCATENATE("R5C",'MATRIZ DE RIESGOS '!#REF!),"")</f>
        <v>#REF!</v>
      </c>
      <c r="O30" s="66" t="e">
        <f>IF(AND('MATRIZ DE RIESGOS '!#REF!="Media",'MATRIZ DE RIESGOS '!#REF!="Leve"),CONCATENATE("R5C",'MATRIZ DE RIESGOS '!#REF!),"")</f>
        <v>#REF!</v>
      </c>
      <c r="P30" s="64" t="e">
        <f>IF(AND('MATRIZ DE RIESGOS '!#REF!="Media",'MATRIZ DE RIESGOS '!#REF!="Menor"),CONCATENATE("R5C",'MATRIZ DE RIESGOS '!#REF!),"")</f>
        <v>#REF!</v>
      </c>
      <c r="Q30" s="65" t="e">
        <f>IF(AND('MATRIZ DE RIESGOS '!#REF!="Media",'MATRIZ DE RIESGOS '!#REF!="Menor"),CONCATENATE("R5C",'MATRIZ DE RIESGOS '!#REF!),"")</f>
        <v>#REF!</v>
      </c>
      <c r="R30" s="65" t="e">
        <f>IF(AND('MATRIZ DE RIESGOS '!#REF!="Media",'MATRIZ DE RIESGOS '!#REF!="Menor"),CONCATENATE("R5C",'MATRIZ DE RIESGOS '!#REF!),"")</f>
        <v>#REF!</v>
      </c>
      <c r="S30" s="65" t="e">
        <f>IF(AND('MATRIZ DE RIESGOS '!#REF!="Media",'MATRIZ DE RIESGOS '!#REF!="Menor"),CONCATENATE("R5C",'MATRIZ DE RIESGOS '!#REF!),"")</f>
        <v>#REF!</v>
      </c>
      <c r="T30" s="65" t="e">
        <f>IF(AND('MATRIZ DE RIESGOS '!#REF!="Media",'MATRIZ DE RIESGOS '!#REF!="Menor"),CONCATENATE("R5C",'MATRIZ DE RIESGOS '!#REF!),"")</f>
        <v>#REF!</v>
      </c>
      <c r="U30" s="66" t="e">
        <f>IF(AND('MATRIZ DE RIESGOS '!#REF!="Media",'MATRIZ DE RIESGOS '!#REF!="Menor"),CONCATENATE("R5C",'MATRIZ DE RIESGOS '!#REF!),"")</f>
        <v>#REF!</v>
      </c>
      <c r="V30" s="64" t="e">
        <f>IF(AND('MATRIZ DE RIESGOS '!#REF!="Media",'MATRIZ DE RIESGOS '!#REF!="Moderado"),CONCATENATE("R5C",'MATRIZ DE RIESGOS '!#REF!),"")</f>
        <v>#REF!</v>
      </c>
      <c r="W30" s="65" t="e">
        <f>IF(AND('MATRIZ DE RIESGOS '!#REF!="Media",'MATRIZ DE RIESGOS '!#REF!="Moderado"),CONCATENATE("R5C",'MATRIZ DE RIESGOS '!#REF!),"")</f>
        <v>#REF!</v>
      </c>
      <c r="X30" s="65" t="e">
        <f>IF(AND('MATRIZ DE RIESGOS '!#REF!="Media",'MATRIZ DE RIESGOS '!#REF!="Moderado"),CONCATENATE("R5C",'MATRIZ DE RIESGOS '!#REF!),"")</f>
        <v>#REF!</v>
      </c>
      <c r="Y30" s="65" t="e">
        <f>IF(AND('MATRIZ DE RIESGOS '!#REF!="Media",'MATRIZ DE RIESGOS '!#REF!="Moderado"),CONCATENATE("R5C",'MATRIZ DE RIESGOS '!#REF!),"")</f>
        <v>#REF!</v>
      </c>
      <c r="Z30" s="65" t="e">
        <f>IF(AND('MATRIZ DE RIESGOS '!#REF!="Media",'MATRIZ DE RIESGOS '!#REF!="Moderado"),CONCATENATE("R5C",'MATRIZ DE RIESGOS '!#REF!),"")</f>
        <v>#REF!</v>
      </c>
      <c r="AA30" s="66" t="e">
        <f>IF(AND('MATRIZ DE RIESGOS '!#REF!="Media",'MATRIZ DE RIESGOS '!#REF!="Moderado"),CONCATENATE("R5C",'MATRIZ DE RIESGOS '!#REF!),"")</f>
        <v>#REF!</v>
      </c>
      <c r="AB30" s="49" t="e">
        <f>IF(AND('MATRIZ DE RIESGOS '!#REF!="Media",'MATRIZ DE RIESGOS '!#REF!="Mayor"),CONCATENATE("R5C",'MATRIZ DE RIESGOS '!#REF!),"")</f>
        <v>#REF!</v>
      </c>
      <c r="AC30" s="50" t="e">
        <f>IF(AND('MATRIZ DE RIESGOS '!#REF!="Media",'MATRIZ DE RIESGOS '!#REF!="Mayor"),CONCATENATE("R5C",'MATRIZ DE RIESGOS '!#REF!),"")</f>
        <v>#REF!</v>
      </c>
      <c r="AD30" s="50" t="e">
        <f>IF(AND('MATRIZ DE RIESGOS '!#REF!="Media",'MATRIZ DE RIESGOS '!#REF!="Mayor"),CONCATENATE("R5C",'MATRIZ DE RIESGOS '!#REF!),"")</f>
        <v>#REF!</v>
      </c>
      <c r="AE30" s="50" t="e">
        <f>IF(AND('MATRIZ DE RIESGOS '!#REF!="Media",'MATRIZ DE RIESGOS '!#REF!="Mayor"),CONCATENATE("R5C",'MATRIZ DE RIESGOS '!#REF!),"")</f>
        <v>#REF!</v>
      </c>
      <c r="AF30" s="50" t="e">
        <f>IF(AND('MATRIZ DE RIESGOS '!#REF!="Media",'MATRIZ DE RIESGOS '!#REF!="Mayor"),CONCATENATE("R5C",'MATRIZ DE RIESGOS '!#REF!),"")</f>
        <v>#REF!</v>
      </c>
      <c r="AG30" s="51" t="e">
        <f>IF(AND('MATRIZ DE RIESGOS '!#REF!="Media",'MATRIZ DE RIESGOS '!#REF!="Mayor"),CONCATENATE("R5C",'MATRIZ DE RIESGOS '!#REF!),"")</f>
        <v>#REF!</v>
      </c>
      <c r="AH30" s="52" t="e">
        <f>IF(AND('MATRIZ DE RIESGOS '!#REF!="Media",'MATRIZ DE RIESGOS '!#REF!="Catastrófico"),CONCATENATE("R5C",'MATRIZ DE RIESGOS '!#REF!),"")</f>
        <v>#REF!</v>
      </c>
      <c r="AI30" s="53" t="e">
        <f>IF(AND('MATRIZ DE RIESGOS '!#REF!="Media",'MATRIZ DE RIESGOS '!#REF!="Catastrófico"),CONCATENATE("R5C",'MATRIZ DE RIESGOS '!#REF!),"")</f>
        <v>#REF!</v>
      </c>
      <c r="AJ30" s="53" t="e">
        <f>IF(AND('MATRIZ DE RIESGOS '!#REF!="Media",'MATRIZ DE RIESGOS '!#REF!="Catastrófico"),CONCATENATE("R5C",'MATRIZ DE RIESGOS '!#REF!),"")</f>
        <v>#REF!</v>
      </c>
      <c r="AK30" s="53" t="e">
        <f>IF(AND('MATRIZ DE RIESGOS '!#REF!="Media",'MATRIZ DE RIESGOS '!#REF!="Catastrófico"),CONCATENATE("R5C",'MATRIZ DE RIESGOS '!#REF!),"")</f>
        <v>#REF!</v>
      </c>
      <c r="AL30" s="53" t="e">
        <f>IF(AND('MATRIZ DE RIESGOS '!#REF!="Media",'MATRIZ DE RIESGOS '!#REF!="Catastrófico"),CONCATENATE("R5C",'MATRIZ DE RIESGOS '!#REF!),"")</f>
        <v>#REF!</v>
      </c>
      <c r="AM30" s="54" t="e">
        <f>IF(AND('MATRIZ DE RIESGOS '!#REF!="Media",'MATRIZ DE RIESGOS '!#REF!="Catastrófico"),CONCATENATE("R5C",'MATRIZ DE RIESGOS '!#REF!),"")</f>
        <v>#REF!</v>
      </c>
      <c r="AN30" s="1"/>
      <c r="AO30" s="138"/>
      <c r="AP30" s="128"/>
      <c r="AQ30" s="128"/>
      <c r="AR30" s="128"/>
      <c r="AS30" s="128"/>
      <c r="AT30" s="129"/>
      <c r="AU30" s="1"/>
      <c r="AV30" s="1"/>
      <c r="AW30" s="1"/>
      <c r="AX30" s="1"/>
      <c r="AY30" s="1"/>
      <c r="AZ30" s="1"/>
      <c r="BA30" s="1"/>
      <c r="BB30" s="1"/>
      <c r="BC30" s="1"/>
      <c r="BD30" s="1"/>
      <c r="BE30" s="1"/>
      <c r="BF30" s="1"/>
      <c r="BG30" s="1"/>
      <c r="BH30" s="1"/>
      <c r="BI30" s="1"/>
    </row>
    <row r="31" spans="1:61" ht="15" customHeight="1" x14ac:dyDescent="0.25">
      <c r="A31" s="1"/>
      <c r="B31" s="227"/>
      <c r="C31" s="128"/>
      <c r="D31" s="129"/>
      <c r="E31" s="138"/>
      <c r="F31" s="128"/>
      <c r="G31" s="128"/>
      <c r="H31" s="128"/>
      <c r="I31" s="129"/>
      <c r="J31" s="64" t="e">
        <f>IF(AND('MATRIZ DE RIESGOS '!#REF!="Media",'MATRIZ DE RIESGOS '!#REF!="Leve"),CONCATENATE("R6C",'MATRIZ DE RIESGOS '!#REF!),"")</f>
        <v>#REF!</v>
      </c>
      <c r="K31" s="65" t="e">
        <f>IF(AND('MATRIZ DE RIESGOS '!#REF!="Media",'MATRIZ DE RIESGOS '!#REF!="Leve"),CONCATENATE("R6C",'MATRIZ DE RIESGOS '!#REF!),"")</f>
        <v>#REF!</v>
      </c>
      <c r="L31" s="65" t="e">
        <f>IF(AND('MATRIZ DE RIESGOS '!#REF!="Media",'MATRIZ DE RIESGOS '!#REF!="Leve"),CONCATENATE("R6C",'MATRIZ DE RIESGOS '!#REF!),"")</f>
        <v>#REF!</v>
      </c>
      <c r="M31" s="65" t="e">
        <f>IF(AND('MATRIZ DE RIESGOS '!#REF!="Media",'MATRIZ DE RIESGOS '!#REF!="Leve"),CONCATENATE("R6C",'MATRIZ DE RIESGOS '!#REF!),"")</f>
        <v>#REF!</v>
      </c>
      <c r="N31" s="65" t="e">
        <f>IF(AND('MATRIZ DE RIESGOS '!#REF!="Media",'MATRIZ DE RIESGOS '!#REF!="Leve"),CONCATENATE("R6C",'MATRIZ DE RIESGOS '!#REF!),"")</f>
        <v>#REF!</v>
      </c>
      <c r="O31" s="66" t="e">
        <f>IF(AND('MATRIZ DE RIESGOS '!#REF!="Media",'MATRIZ DE RIESGOS '!#REF!="Leve"),CONCATENATE("R6C",'MATRIZ DE RIESGOS '!#REF!),"")</f>
        <v>#REF!</v>
      </c>
      <c r="P31" s="64" t="e">
        <f>IF(AND('MATRIZ DE RIESGOS '!#REF!="Media",'MATRIZ DE RIESGOS '!#REF!="Menor"),CONCATENATE("R6C",'MATRIZ DE RIESGOS '!#REF!),"")</f>
        <v>#REF!</v>
      </c>
      <c r="Q31" s="65" t="e">
        <f>IF(AND('MATRIZ DE RIESGOS '!#REF!="Media",'MATRIZ DE RIESGOS '!#REF!="Menor"),CONCATENATE("R6C",'MATRIZ DE RIESGOS '!#REF!),"")</f>
        <v>#REF!</v>
      </c>
      <c r="R31" s="65" t="e">
        <f>IF(AND('MATRIZ DE RIESGOS '!#REF!="Media",'MATRIZ DE RIESGOS '!#REF!="Menor"),CONCATENATE("R6C",'MATRIZ DE RIESGOS '!#REF!),"")</f>
        <v>#REF!</v>
      </c>
      <c r="S31" s="65" t="e">
        <f>IF(AND('MATRIZ DE RIESGOS '!#REF!="Media",'MATRIZ DE RIESGOS '!#REF!="Menor"),CONCATENATE("R6C",'MATRIZ DE RIESGOS '!#REF!),"")</f>
        <v>#REF!</v>
      </c>
      <c r="T31" s="65" t="e">
        <f>IF(AND('MATRIZ DE RIESGOS '!#REF!="Media",'MATRIZ DE RIESGOS '!#REF!="Menor"),CONCATENATE("R6C",'MATRIZ DE RIESGOS '!#REF!),"")</f>
        <v>#REF!</v>
      </c>
      <c r="U31" s="66" t="e">
        <f>IF(AND('MATRIZ DE RIESGOS '!#REF!="Media",'MATRIZ DE RIESGOS '!#REF!="Menor"),CONCATENATE("R6C",'MATRIZ DE RIESGOS '!#REF!),"")</f>
        <v>#REF!</v>
      </c>
      <c r="V31" s="64" t="e">
        <f>IF(AND('MATRIZ DE RIESGOS '!#REF!="Media",'MATRIZ DE RIESGOS '!#REF!="Moderado"),CONCATENATE("R6C",'MATRIZ DE RIESGOS '!#REF!),"")</f>
        <v>#REF!</v>
      </c>
      <c r="W31" s="65" t="e">
        <f>IF(AND('MATRIZ DE RIESGOS '!#REF!="Media",'MATRIZ DE RIESGOS '!#REF!="Moderado"),CONCATENATE("R6C",'MATRIZ DE RIESGOS '!#REF!),"")</f>
        <v>#REF!</v>
      </c>
      <c r="X31" s="65" t="e">
        <f>IF(AND('MATRIZ DE RIESGOS '!#REF!="Media",'MATRIZ DE RIESGOS '!#REF!="Moderado"),CONCATENATE("R6C",'MATRIZ DE RIESGOS '!#REF!),"")</f>
        <v>#REF!</v>
      </c>
      <c r="Y31" s="65" t="e">
        <f>IF(AND('MATRIZ DE RIESGOS '!#REF!="Media",'MATRIZ DE RIESGOS '!#REF!="Moderado"),CONCATENATE("R6C",'MATRIZ DE RIESGOS '!#REF!),"")</f>
        <v>#REF!</v>
      </c>
      <c r="Z31" s="65" t="e">
        <f>IF(AND('MATRIZ DE RIESGOS '!#REF!="Media",'MATRIZ DE RIESGOS '!#REF!="Moderado"),CONCATENATE("R6C",'MATRIZ DE RIESGOS '!#REF!),"")</f>
        <v>#REF!</v>
      </c>
      <c r="AA31" s="66" t="e">
        <f>IF(AND('MATRIZ DE RIESGOS '!#REF!="Media",'MATRIZ DE RIESGOS '!#REF!="Moderado"),CONCATENATE("R6C",'MATRIZ DE RIESGOS '!#REF!),"")</f>
        <v>#REF!</v>
      </c>
      <c r="AB31" s="49" t="e">
        <f>IF(AND('MATRIZ DE RIESGOS '!#REF!="Media",'MATRIZ DE RIESGOS '!#REF!="Mayor"),CONCATENATE("R6C",'MATRIZ DE RIESGOS '!#REF!),"")</f>
        <v>#REF!</v>
      </c>
      <c r="AC31" s="50" t="e">
        <f>IF(AND('MATRIZ DE RIESGOS '!#REF!="Media",'MATRIZ DE RIESGOS '!#REF!="Mayor"),CONCATENATE("R6C",'MATRIZ DE RIESGOS '!#REF!),"")</f>
        <v>#REF!</v>
      </c>
      <c r="AD31" s="50" t="e">
        <f>IF(AND('MATRIZ DE RIESGOS '!#REF!="Media",'MATRIZ DE RIESGOS '!#REF!="Mayor"),CONCATENATE("R6C",'MATRIZ DE RIESGOS '!#REF!),"")</f>
        <v>#REF!</v>
      </c>
      <c r="AE31" s="50" t="e">
        <f>IF(AND('MATRIZ DE RIESGOS '!#REF!="Media",'MATRIZ DE RIESGOS '!#REF!="Mayor"),CONCATENATE("R6C",'MATRIZ DE RIESGOS '!#REF!),"")</f>
        <v>#REF!</v>
      </c>
      <c r="AF31" s="50" t="e">
        <f>IF(AND('MATRIZ DE RIESGOS '!#REF!="Media",'MATRIZ DE RIESGOS '!#REF!="Mayor"),CONCATENATE("R6C",'MATRIZ DE RIESGOS '!#REF!),"")</f>
        <v>#REF!</v>
      </c>
      <c r="AG31" s="51" t="e">
        <f>IF(AND('MATRIZ DE RIESGOS '!#REF!="Media",'MATRIZ DE RIESGOS '!#REF!="Mayor"),CONCATENATE("R6C",'MATRIZ DE RIESGOS '!#REF!),"")</f>
        <v>#REF!</v>
      </c>
      <c r="AH31" s="52" t="e">
        <f>IF(AND('MATRIZ DE RIESGOS '!#REF!="Media",'MATRIZ DE RIESGOS '!#REF!="Catastrófico"),CONCATENATE("R6C",'MATRIZ DE RIESGOS '!#REF!),"")</f>
        <v>#REF!</v>
      </c>
      <c r="AI31" s="53" t="e">
        <f>IF(AND('MATRIZ DE RIESGOS '!#REF!="Media",'MATRIZ DE RIESGOS '!#REF!="Catastrófico"),CONCATENATE("R6C",'MATRIZ DE RIESGOS '!#REF!),"")</f>
        <v>#REF!</v>
      </c>
      <c r="AJ31" s="53" t="e">
        <f>IF(AND('MATRIZ DE RIESGOS '!#REF!="Media",'MATRIZ DE RIESGOS '!#REF!="Catastrófico"),CONCATENATE("R6C",'MATRIZ DE RIESGOS '!#REF!),"")</f>
        <v>#REF!</v>
      </c>
      <c r="AK31" s="53" t="e">
        <f>IF(AND('MATRIZ DE RIESGOS '!#REF!="Media",'MATRIZ DE RIESGOS '!#REF!="Catastrófico"),CONCATENATE("R6C",'MATRIZ DE RIESGOS '!#REF!),"")</f>
        <v>#REF!</v>
      </c>
      <c r="AL31" s="53" t="e">
        <f>IF(AND('MATRIZ DE RIESGOS '!#REF!="Media",'MATRIZ DE RIESGOS '!#REF!="Catastrófico"),CONCATENATE("R6C",'MATRIZ DE RIESGOS '!#REF!),"")</f>
        <v>#REF!</v>
      </c>
      <c r="AM31" s="54" t="e">
        <f>IF(AND('MATRIZ DE RIESGOS '!#REF!="Media",'MATRIZ DE RIESGOS '!#REF!="Catastrófico"),CONCATENATE("R6C",'MATRIZ DE RIESGOS '!#REF!),"")</f>
        <v>#REF!</v>
      </c>
      <c r="AN31" s="1"/>
      <c r="AO31" s="138"/>
      <c r="AP31" s="128"/>
      <c r="AQ31" s="128"/>
      <c r="AR31" s="128"/>
      <c r="AS31" s="128"/>
      <c r="AT31" s="129"/>
      <c r="AU31" s="1"/>
      <c r="AV31" s="1"/>
      <c r="AW31" s="1"/>
      <c r="AX31" s="1"/>
      <c r="AY31" s="1"/>
      <c r="AZ31" s="1"/>
      <c r="BA31" s="1"/>
      <c r="BB31" s="1"/>
      <c r="BC31" s="1"/>
      <c r="BD31" s="1"/>
      <c r="BE31" s="1"/>
      <c r="BF31" s="1"/>
      <c r="BG31" s="1"/>
      <c r="BH31" s="1"/>
      <c r="BI31" s="1"/>
    </row>
    <row r="32" spans="1:61" ht="15" customHeight="1" x14ac:dyDescent="0.25">
      <c r="A32" s="1"/>
      <c r="B32" s="227"/>
      <c r="C32" s="128"/>
      <c r="D32" s="129"/>
      <c r="E32" s="138"/>
      <c r="F32" s="128"/>
      <c r="G32" s="128"/>
      <c r="H32" s="128"/>
      <c r="I32" s="129"/>
      <c r="J32" s="64" t="e">
        <f>IF(AND('MATRIZ DE RIESGOS '!#REF!="Media",'MATRIZ DE RIESGOS '!#REF!="Leve"),CONCATENATE("R7C",'MATRIZ DE RIESGOS '!#REF!),"")</f>
        <v>#REF!</v>
      </c>
      <c r="K32" s="65" t="e">
        <f>IF(AND('MATRIZ DE RIESGOS '!#REF!="Media",'MATRIZ DE RIESGOS '!#REF!="Leve"),CONCATENATE("R7C",'MATRIZ DE RIESGOS '!#REF!),"")</f>
        <v>#REF!</v>
      </c>
      <c r="L32" s="65" t="e">
        <f>IF(AND('MATRIZ DE RIESGOS '!#REF!="Media",'MATRIZ DE RIESGOS '!#REF!="Leve"),CONCATENATE("R7C",'MATRIZ DE RIESGOS '!#REF!),"")</f>
        <v>#REF!</v>
      </c>
      <c r="M32" s="65" t="e">
        <f>IF(AND('MATRIZ DE RIESGOS '!#REF!="Media",'MATRIZ DE RIESGOS '!#REF!="Leve"),CONCATENATE("R7C",'MATRIZ DE RIESGOS '!#REF!),"")</f>
        <v>#REF!</v>
      </c>
      <c r="N32" s="65" t="e">
        <f>IF(AND('MATRIZ DE RIESGOS '!#REF!="Media",'MATRIZ DE RIESGOS '!#REF!="Leve"),CONCATENATE("R7C",'MATRIZ DE RIESGOS '!#REF!),"")</f>
        <v>#REF!</v>
      </c>
      <c r="O32" s="66" t="e">
        <f>IF(AND('MATRIZ DE RIESGOS '!#REF!="Media",'MATRIZ DE RIESGOS '!#REF!="Leve"),CONCATENATE("R7C",'MATRIZ DE RIESGOS '!#REF!),"")</f>
        <v>#REF!</v>
      </c>
      <c r="P32" s="64" t="e">
        <f>IF(AND('MATRIZ DE RIESGOS '!#REF!="Media",'MATRIZ DE RIESGOS '!#REF!="Menor"),CONCATENATE("R7C",'MATRIZ DE RIESGOS '!#REF!),"")</f>
        <v>#REF!</v>
      </c>
      <c r="Q32" s="65" t="e">
        <f>IF(AND('MATRIZ DE RIESGOS '!#REF!="Media",'MATRIZ DE RIESGOS '!#REF!="Menor"),CONCATENATE("R7C",'MATRIZ DE RIESGOS '!#REF!),"")</f>
        <v>#REF!</v>
      </c>
      <c r="R32" s="65" t="e">
        <f>IF(AND('MATRIZ DE RIESGOS '!#REF!="Media",'MATRIZ DE RIESGOS '!#REF!="Menor"),CONCATENATE("R7C",'MATRIZ DE RIESGOS '!#REF!),"")</f>
        <v>#REF!</v>
      </c>
      <c r="S32" s="65" t="e">
        <f>IF(AND('MATRIZ DE RIESGOS '!#REF!="Media",'MATRIZ DE RIESGOS '!#REF!="Menor"),CONCATENATE("R7C",'MATRIZ DE RIESGOS '!#REF!),"")</f>
        <v>#REF!</v>
      </c>
      <c r="T32" s="65" t="e">
        <f>IF(AND('MATRIZ DE RIESGOS '!#REF!="Media",'MATRIZ DE RIESGOS '!#REF!="Menor"),CONCATENATE("R7C",'MATRIZ DE RIESGOS '!#REF!),"")</f>
        <v>#REF!</v>
      </c>
      <c r="U32" s="66" t="e">
        <f>IF(AND('MATRIZ DE RIESGOS '!#REF!="Media",'MATRIZ DE RIESGOS '!#REF!="Menor"),CONCATENATE("R7C",'MATRIZ DE RIESGOS '!#REF!),"")</f>
        <v>#REF!</v>
      </c>
      <c r="V32" s="64" t="e">
        <f>IF(AND('MATRIZ DE RIESGOS '!#REF!="Media",'MATRIZ DE RIESGOS '!#REF!="Moderado"),CONCATENATE("R7C",'MATRIZ DE RIESGOS '!#REF!),"")</f>
        <v>#REF!</v>
      </c>
      <c r="W32" s="65" t="e">
        <f>IF(AND('MATRIZ DE RIESGOS '!#REF!="Media",'MATRIZ DE RIESGOS '!#REF!="Moderado"),CONCATENATE("R7C",'MATRIZ DE RIESGOS '!#REF!),"")</f>
        <v>#REF!</v>
      </c>
      <c r="X32" s="65" t="e">
        <f>IF(AND('MATRIZ DE RIESGOS '!#REF!="Media",'MATRIZ DE RIESGOS '!#REF!="Moderado"),CONCATENATE("R7C",'MATRIZ DE RIESGOS '!#REF!),"")</f>
        <v>#REF!</v>
      </c>
      <c r="Y32" s="65" t="e">
        <f>IF(AND('MATRIZ DE RIESGOS '!#REF!="Media",'MATRIZ DE RIESGOS '!#REF!="Moderado"),CONCATENATE("R7C",'MATRIZ DE RIESGOS '!#REF!),"")</f>
        <v>#REF!</v>
      </c>
      <c r="Z32" s="65" t="e">
        <f>IF(AND('MATRIZ DE RIESGOS '!#REF!="Media",'MATRIZ DE RIESGOS '!#REF!="Moderado"),CONCATENATE("R7C",'MATRIZ DE RIESGOS '!#REF!),"")</f>
        <v>#REF!</v>
      </c>
      <c r="AA32" s="66" t="e">
        <f>IF(AND('MATRIZ DE RIESGOS '!#REF!="Media",'MATRIZ DE RIESGOS '!#REF!="Moderado"),CONCATENATE("R7C",'MATRIZ DE RIESGOS '!#REF!),"")</f>
        <v>#REF!</v>
      </c>
      <c r="AB32" s="49" t="e">
        <f>IF(AND('MATRIZ DE RIESGOS '!#REF!="Media",'MATRIZ DE RIESGOS '!#REF!="Mayor"),CONCATENATE("R7C",'MATRIZ DE RIESGOS '!#REF!),"")</f>
        <v>#REF!</v>
      </c>
      <c r="AC32" s="50" t="e">
        <f>IF(AND('MATRIZ DE RIESGOS '!#REF!="Media",'MATRIZ DE RIESGOS '!#REF!="Mayor"),CONCATENATE("R7C",'MATRIZ DE RIESGOS '!#REF!),"")</f>
        <v>#REF!</v>
      </c>
      <c r="AD32" s="50" t="e">
        <f>IF(AND('MATRIZ DE RIESGOS '!#REF!="Media",'MATRIZ DE RIESGOS '!#REF!="Mayor"),CONCATENATE("R7C",'MATRIZ DE RIESGOS '!#REF!),"")</f>
        <v>#REF!</v>
      </c>
      <c r="AE32" s="50" t="e">
        <f>IF(AND('MATRIZ DE RIESGOS '!#REF!="Media",'MATRIZ DE RIESGOS '!#REF!="Mayor"),CONCATENATE("R7C",'MATRIZ DE RIESGOS '!#REF!),"")</f>
        <v>#REF!</v>
      </c>
      <c r="AF32" s="50" t="e">
        <f>IF(AND('MATRIZ DE RIESGOS '!#REF!="Media",'MATRIZ DE RIESGOS '!#REF!="Mayor"),CONCATENATE("R7C",'MATRIZ DE RIESGOS '!#REF!),"")</f>
        <v>#REF!</v>
      </c>
      <c r="AG32" s="51" t="e">
        <f>IF(AND('MATRIZ DE RIESGOS '!#REF!="Media",'MATRIZ DE RIESGOS '!#REF!="Mayor"),CONCATENATE("R7C",'MATRIZ DE RIESGOS '!#REF!),"")</f>
        <v>#REF!</v>
      </c>
      <c r="AH32" s="52" t="e">
        <f>IF(AND('MATRIZ DE RIESGOS '!#REF!="Media",'MATRIZ DE RIESGOS '!#REF!="Catastrófico"),CONCATENATE("R7C",'MATRIZ DE RIESGOS '!#REF!),"")</f>
        <v>#REF!</v>
      </c>
      <c r="AI32" s="53" t="e">
        <f>IF(AND('MATRIZ DE RIESGOS '!#REF!="Media",'MATRIZ DE RIESGOS '!#REF!="Catastrófico"),CONCATENATE("R7C",'MATRIZ DE RIESGOS '!#REF!),"")</f>
        <v>#REF!</v>
      </c>
      <c r="AJ32" s="53" t="e">
        <f>IF(AND('MATRIZ DE RIESGOS '!#REF!="Media",'MATRIZ DE RIESGOS '!#REF!="Catastrófico"),CONCATENATE("R7C",'MATRIZ DE RIESGOS '!#REF!),"")</f>
        <v>#REF!</v>
      </c>
      <c r="AK32" s="53" t="e">
        <f>IF(AND('MATRIZ DE RIESGOS '!#REF!="Media",'MATRIZ DE RIESGOS '!#REF!="Catastrófico"),CONCATENATE("R7C",'MATRIZ DE RIESGOS '!#REF!),"")</f>
        <v>#REF!</v>
      </c>
      <c r="AL32" s="53" t="e">
        <f>IF(AND('MATRIZ DE RIESGOS '!#REF!="Media",'MATRIZ DE RIESGOS '!#REF!="Catastrófico"),CONCATENATE("R7C",'MATRIZ DE RIESGOS '!#REF!),"")</f>
        <v>#REF!</v>
      </c>
      <c r="AM32" s="54" t="e">
        <f>IF(AND('MATRIZ DE RIESGOS '!#REF!="Media",'MATRIZ DE RIESGOS '!#REF!="Catastrófico"),CONCATENATE("R7C",'MATRIZ DE RIESGOS '!#REF!),"")</f>
        <v>#REF!</v>
      </c>
      <c r="AN32" s="1"/>
      <c r="AO32" s="138"/>
      <c r="AP32" s="128"/>
      <c r="AQ32" s="128"/>
      <c r="AR32" s="128"/>
      <c r="AS32" s="128"/>
      <c r="AT32" s="129"/>
      <c r="AU32" s="1"/>
      <c r="AV32" s="1"/>
      <c r="AW32" s="1"/>
      <c r="AX32" s="1"/>
      <c r="AY32" s="1"/>
      <c r="AZ32" s="1"/>
      <c r="BA32" s="1"/>
      <c r="BB32" s="1"/>
      <c r="BC32" s="1"/>
      <c r="BD32" s="1"/>
      <c r="BE32" s="1"/>
      <c r="BF32" s="1"/>
      <c r="BG32" s="1"/>
      <c r="BH32" s="1"/>
      <c r="BI32" s="1"/>
    </row>
    <row r="33" spans="1:61" ht="15" customHeight="1" x14ac:dyDescent="0.25">
      <c r="A33" s="1"/>
      <c r="B33" s="227"/>
      <c r="C33" s="128"/>
      <c r="D33" s="129"/>
      <c r="E33" s="138"/>
      <c r="F33" s="128"/>
      <c r="G33" s="128"/>
      <c r="H33" s="128"/>
      <c r="I33" s="129"/>
      <c r="J33" s="64" t="e">
        <f>IF(AND('MATRIZ DE RIESGOS '!#REF!="Media",'MATRIZ DE RIESGOS '!#REF!="Leve"),CONCATENATE("R8C",'MATRIZ DE RIESGOS '!#REF!),"")</f>
        <v>#REF!</v>
      </c>
      <c r="K33" s="65" t="e">
        <f>IF(AND('MATRIZ DE RIESGOS '!#REF!="Media",'MATRIZ DE RIESGOS '!#REF!="Leve"),CONCATENATE("R8C",'MATRIZ DE RIESGOS '!#REF!),"")</f>
        <v>#REF!</v>
      </c>
      <c r="L33" s="65" t="e">
        <f>IF(AND('MATRIZ DE RIESGOS '!#REF!="Media",'MATRIZ DE RIESGOS '!#REF!="Leve"),CONCATENATE("R8C",'MATRIZ DE RIESGOS '!#REF!),"")</f>
        <v>#REF!</v>
      </c>
      <c r="M33" s="65" t="e">
        <f>IF(AND('MATRIZ DE RIESGOS '!#REF!="Media",'MATRIZ DE RIESGOS '!#REF!="Leve"),CONCATENATE("R8C",'MATRIZ DE RIESGOS '!#REF!),"")</f>
        <v>#REF!</v>
      </c>
      <c r="N33" s="65" t="e">
        <f>IF(AND('MATRIZ DE RIESGOS '!#REF!="Media",'MATRIZ DE RIESGOS '!#REF!="Leve"),CONCATENATE("R8C",'MATRIZ DE RIESGOS '!#REF!),"")</f>
        <v>#REF!</v>
      </c>
      <c r="O33" s="66" t="e">
        <f>IF(AND('MATRIZ DE RIESGOS '!#REF!="Media",'MATRIZ DE RIESGOS '!#REF!="Leve"),CONCATENATE("R8C",'MATRIZ DE RIESGOS '!#REF!),"")</f>
        <v>#REF!</v>
      </c>
      <c r="P33" s="64" t="e">
        <f>IF(AND('MATRIZ DE RIESGOS '!#REF!="Media",'MATRIZ DE RIESGOS '!#REF!="Menor"),CONCATENATE("R8C",'MATRIZ DE RIESGOS '!#REF!),"")</f>
        <v>#REF!</v>
      </c>
      <c r="Q33" s="65" t="e">
        <f>IF(AND('MATRIZ DE RIESGOS '!#REF!="Media",'MATRIZ DE RIESGOS '!#REF!="Menor"),CONCATENATE("R8C",'MATRIZ DE RIESGOS '!#REF!),"")</f>
        <v>#REF!</v>
      </c>
      <c r="R33" s="65" t="e">
        <f>IF(AND('MATRIZ DE RIESGOS '!#REF!="Media",'MATRIZ DE RIESGOS '!#REF!="Menor"),CONCATENATE("R8C",'MATRIZ DE RIESGOS '!#REF!),"")</f>
        <v>#REF!</v>
      </c>
      <c r="S33" s="65" t="e">
        <f>IF(AND('MATRIZ DE RIESGOS '!#REF!="Media",'MATRIZ DE RIESGOS '!#REF!="Menor"),CONCATENATE("R8C",'MATRIZ DE RIESGOS '!#REF!),"")</f>
        <v>#REF!</v>
      </c>
      <c r="T33" s="65" t="e">
        <f>IF(AND('MATRIZ DE RIESGOS '!#REF!="Media",'MATRIZ DE RIESGOS '!#REF!="Menor"),CONCATENATE("R8C",'MATRIZ DE RIESGOS '!#REF!),"")</f>
        <v>#REF!</v>
      </c>
      <c r="U33" s="66" t="e">
        <f>IF(AND('MATRIZ DE RIESGOS '!#REF!="Media",'MATRIZ DE RIESGOS '!#REF!="Menor"),CONCATENATE("R8C",'MATRIZ DE RIESGOS '!#REF!),"")</f>
        <v>#REF!</v>
      </c>
      <c r="V33" s="64" t="e">
        <f>IF(AND('MATRIZ DE RIESGOS '!#REF!="Media",'MATRIZ DE RIESGOS '!#REF!="Moderado"),CONCATENATE("R8C",'MATRIZ DE RIESGOS '!#REF!),"")</f>
        <v>#REF!</v>
      </c>
      <c r="W33" s="65" t="e">
        <f>IF(AND('MATRIZ DE RIESGOS '!#REF!="Media",'MATRIZ DE RIESGOS '!#REF!="Moderado"),CONCATENATE("R8C",'MATRIZ DE RIESGOS '!#REF!),"")</f>
        <v>#REF!</v>
      </c>
      <c r="X33" s="65" t="e">
        <f>IF(AND('MATRIZ DE RIESGOS '!#REF!="Media",'MATRIZ DE RIESGOS '!#REF!="Moderado"),CONCATENATE("R8C",'MATRIZ DE RIESGOS '!#REF!),"")</f>
        <v>#REF!</v>
      </c>
      <c r="Y33" s="65" t="e">
        <f>IF(AND('MATRIZ DE RIESGOS '!#REF!="Media",'MATRIZ DE RIESGOS '!#REF!="Moderado"),CONCATENATE("R8C",'MATRIZ DE RIESGOS '!#REF!),"")</f>
        <v>#REF!</v>
      </c>
      <c r="Z33" s="65" t="e">
        <f>IF(AND('MATRIZ DE RIESGOS '!#REF!="Media",'MATRIZ DE RIESGOS '!#REF!="Moderado"),CONCATENATE("R8C",'MATRIZ DE RIESGOS '!#REF!),"")</f>
        <v>#REF!</v>
      </c>
      <c r="AA33" s="66" t="e">
        <f>IF(AND('MATRIZ DE RIESGOS '!#REF!="Media",'MATRIZ DE RIESGOS '!#REF!="Moderado"),CONCATENATE("R8C",'MATRIZ DE RIESGOS '!#REF!),"")</f>
        <v>#REF!</v>
      </c>
      <c r="AB33" s="49" t="e">
        <f>IF(AND('MATRIZ DE RIESGOS '!#REF!="Media",'MATRIZ DE RIESGOS '!#REF!="Mayor"),CONCATENATE("R8C",'MATRIZ DE RIESGOS '!#REF!),"")</f>
        <v>#REF!</v>
      </c>
      <c r="AC33" s="50" t="e">
        <f>IF(AND('MATRIZ DE RIESGOS '!#REF!="Media",'MATRIZ DE RIESGOS '!#REF!="Mayor"),CONCATENATE("R8C",'MATRIZ DE RIESGOS '!#REF!),"")</f>
        <v>#REF!</v>
      </c>
      <c r="AD33" s="50" t="e">
        <f>IF(AND('MATRIZ DE RIESGOS '!#REF!="Media",'MATRIZ DE RIESGOS '!#REF!="Mayor"),CONCATENATE("R8C",'MATRIZ DE RIESGOS '!#REF!),"")</f>
        <v>#REF!</v>
      </c>
      <c r="AE33" s="50" t="e">
        <f>IF(AND('MATRIZ DE RIESGOS '!#REF!="Media",'MATRIZ DE RIESGOS '!#REF!="Mayor"),CONCATENATE("R8C",'MATRIZ DE RIESGOS '!#REF!),"")</f>
        <v>#REF!</v>
      </c>
      <c r="AF33" s="50" t="e">
        <f>IF(AND('MATRIZ DE RIESGOS '!#REF!="Media",'MATRIZ DE RIESGOS '!#REF!="Mayor"),CONCATENATE("R8C",'MATRIZ DE RIESGOS '!#REF!),"")</f>
        <v>#REF!</v>
      </c>
      <c r="AG33" s="51" t="e">
        <f>IF(AND('MATRIZ DE RIESGOS '!#REF!="Media",'MATRIZ DE RIESGOS '!#REF!="Mayor"),CONCATENATE("R8C",'MATRIZ DE RIESGOS '!#REF!),"")</f>
        <v>#REF!</v>
      </c>
      <c r="AH33" s="52" t="e">
        <f>IF(AND('MATRIZ DE RIESGOS '!#REF!="Media",'MATRIZ DE RIESGOS '!#REF!="Catastrófico"),CONCATENATE("R8C",'MATRIZ DE RIESGOS '!#REF!),"")</f>
        <v>#REF!</v>
      </c>
      <c r="AI33" s="53" t="e">
        <f>IF(AND('MATRIZ DE RIESGOS '!#REF!="Media",'MATRIZ DE RIESGOS '!#REF!="Catastrófico"),CONCATENATE("R8C",'MATRIZ DE RIESGOS '!#REF!),"")</f>
        <v>#REF!</v>
      </c>
      <c r="AJ33" s="53" t="e">
        <f>IF(AND('MATRIZ DE RIESGOS '!#REF!="Media",'MATRIZ DE RIESGOS '!#REF!="Catastrófico"),CONCATENATE("R8C",'MATRIZ DE RIESGOS '!#REF!),"")</f>
        <v>#REF!</v>
      </c>
      <c r="AK33" s="53" t="e">
        <f>IF(AND('MATRIZ DE RIESGOS '!#REF!="Media",'MATRIZ DE RIESGOS '!#REF!="Catastrófico"),CONCATENATE("R8C",'MATRIZ DE RIESGOS '!#REF!),"")</f>
        <v>#REF!</v>
      </c>
      <c r="AL33" s="53" t="e">
        <f>IF(AND('MATRIZ DE RIESGOS '!#REF!="Media",'MATRIZ DE RIESGOS '!#REF!="Catastrófico"),CONCATENATE("R8C",'MATRIZ DE RIESGOS '!#REF!),"")</f>
        <v>#REF!</v>
      </c>
      <c r="AM33" s="54" t="e">
        <f>IF(AND('MATRIZ DE RIESGOS '!#REF!="Media",'MATRIZ DE RIESGOS '!#REF!="Catastrófico"),CONCATENATE("R8C",'MATRIZ DE RIESGOS '!#REF!),"")</f>
        <v>#REF!</v>
      </c>
      <c r="AN33" s="1"/>
      <c r="AO33" s="138"/>
      <c r="AP33" s="128"/>
      <c r="AQ33" s="128"/>
      <c r="AR33" s="128"/>
      <c r="AS33" s="128"/>
      <c r="AT33" s="129"/>
      <c r="AU33" s="1"/>
      <c r="AV33" s="1"/>
      <c r="AW33" s="1"/>
      <c r="AX33" s="1"/>
      <c r="AY33" s="1"/>
      <c r="AZ33" s="1"/>
      <c r="BA33" s="1"/>
      <c r="BB33" s="1"/>
      <c r="BC33" s="1"/>
      <c r="BD33" s="1"/>
      <c r="BE33" s="1"/>
      <c r="BF33" s="1"/>
      <c r="BG33" s="1"/>
      <c r="BH33" s="1"/>
      <c r="BI33" s="1"/>
    </row>
    <row r="34" spans="1:61" ht="15" customHeight="1" x14ac:dyDescent="0.25">
      <c r="A34" s="1"/>
      <c r="B34" s="227"/>
      <c r="C34" s="128"/>
      <c r="D34" s="129"/>
      <c r="E34" s="138"/>
      <c r="F34" s="128"/>
      <c r="G34" s="128"/>
      <c r="H34" s="128"/>
      <c r="I34" s="129"/>
      <c r="J34" s="64" t="e">
        <f>IF(AND('MATRIZ DE RIESGOS '!#REF!="Media",'MATRIZ DE RIESGOS '!#REF!="Leve"),CONCATENATE("R9C",'MATRIZ DE RIESGOS '!#REF!),"")</f>
        <v>#REF!</v>
      </c>
      <c r="K34" s="65" t="e">
        <f>IF(AND('MATRIZ DE RIESGOS '!#REF!="Media",'MATRIZ DE RIESGOS '!#REF!="Leve"),CONCATENATE("R9C",'MATRIZ DE RIESGOS '!#REF!),"")</f>
        <v>#REF!</v>
      </c>
      <c r="L34" s="65" t="e">
        <f>IF(AND('MATRIZ DE RIESGOS '!#REF!="Media",'MATRIZ DE RIESGOS '!#REF!="Leve"),CONCATENATE("R9C",'MATRIZ DE RIESGOS '!#REF!),"")</f>
        <v>#REF!</v>
      </c>
      <c r="M34" s="65" t="e">
        <f>IF(AND('MATRIZ DE RIESGOS '!#REF!="Media",'MATRIZ DE RIESGOS '!#REF!="Leve"),CONCATENATE("R9C",'MATRIZ DE RIESGOS '!#REF!),"")</f>
        <v>#REF!</v>
      </c>
      <c r="N34" s="65" t="e">
        <f>IF(AND('MATRIZ DE RIESGOS '!#REF!="Media",'MATRIZ DE RIESGOS '!#REF!="Leve"),CONCATENATE("R9C",'MATRIZ DE RIESGOS '!#REF!),"")</f>
        <v>#REF!</v>
      </c>
      <c r="O34" s="66" t="e">
        <f>IF(AND('MATRIZ DE RIESGOS '!#REF!="Media",'MATRIZ DE RIESGOS '!#REF!="Leve"),CONCATENATE("R9C",'MATRIZ DE RIESGOS '!#REF!),"")</f>
        <v>#REF!</v>
      </c>
      <c r="P34" s="64" t="e">
        <f>IF(AND('MATRIZ DE RIESGOS '!#REF!="Media",'MATRIZ DE RIESGOS '!#REF!="Menor"),CONCATENATE("R9C",'MATRIZ DE RIESGOS '!#REF!),"")</f>
        <v>#REF!</v>
      </c>
      <c r="Q34" s="65" t="e">
        <f>IF(AND('MATRIZ DE RIESGOS '!#REF!="Media",'MATRIZ DE RIESGOS '!#REF!="Menor"),CONCATENATE("R9C",'MATRIZ DE RIESGOS '!#REF!),"")</f>
        <v>#REF!</v>
      </c>
      <c r="R34" s="65" t="e">
        <f>IF(AND('MATRIZ DE RIESGOS '!#REF!="Media",'MATRIZ DE RIESGOS '!#REF!="Menor"),CONCATENATE("R9C",'MATRIZ DE RIESGOS '!#REF!),"")</f>
        <v>#REF!</v>
      </c>
      <c r="S34" s="65" t="e">
        <f>IF(AND('MATRIZ DE RIESGOS '!#REF!="Media",'MATRIZ DE RIESGOS '!#REF!="Menor"),CONCATENATE("R9C",'MATRIZ DE RIESGOS '!#REF!),"")</f>
        <v>#REF!</v>
      </c>
      <c r="T34" s="65" t="e">
        <f>IF(AND('MATRIZ DE RIESGOS '!#REF!="Media",'MATRIZ DE RIESGOS '!#REF!="Menor"),CONCATENATE("R9C",'MATRIZ DE RIESGOS '!#REF!),"")</f>
        <v>#REF!</v>
      </c>
      <c r="U34" s="66" t="e">
        <f>IF(AND('MATRIZ DE RIESGOS '!#REF!="Media",'MATRIZ DE RIESGOS '!#REF!="Menor"),CONCATENATE("R9C",'MATRIZ DE RIESGOS '!#REF!),"")</f>
        <v>#REF!</v>
      </c>
      <c r="V34" s="64" t="e">
        <f>IF(AND('MATRIZ DE RIESGOS '!#REF!="Media",'MATRIZ DE RIESGOS '!#REF!="Moderado"),CONCATENATE("R9C",'MATRIZ DE RIESGOS '!#REF!),"")</f>
        <v>#REF!</v>
      </c>
      <c r="W34" s="65" t="e">
        <f>IF(AND('MATRIZ DE RIESGOS '!#REF!="Media",'MATRIZ DE RIESGOS '!#REF!="Moderado"),CONCATENATE("R9C",'MATRIZ DE RIESGOS '!#REF!),"")</f>
        <v>#REF!</v>
      </c>
      <c r="X34" s="65" t="e">
        <f>IF(AND('MATRIZ DE RIESGOS '!#REF!="Media",'MATRIZ DE RIESGOS '!#REF!="Moderado"),CONCATENATE("R9C",'MATRIZ DE RIESGOS '!#REF!),"")</f>
        <v>#REF!</v>
      </c>
      <c r="Y34" s="65" t="e">
        <f>IF(AND('MATRIZ DE RIESGOS '!#REF!="Media",'MATRIZ DE RIESGOS '!#REF!="Moderado"),CONCATENATE("R9C",'MATRIZ DE RIESGOS '!#REF!),"")</f>
        <v>#REF!</v>
      </c>
      <c r="Z34" s="65" t="e">
        <f>IF(AND('MATRIZ DE RIESGOS '!#REF!="Media",'MATRIZ DE RIESGOS '!#REF!="Moderado"),CONCATENATE("R9C",'MATRIZ DE RIESGOS '!#REF!),"")</f>
        <v>#REF!</v>
      </c>
      <c r="AA34" s="66" t="e">
        <f>IF(AND('MATRIZ DE RIESGOS '!#REF!="Media",'MATRIZ DE RIESGOS '!#REF!="Moderado"),CONCATENATE("R9C",'MATRIZ DE RIESGOS '!#REF!),"")</f>
        <v>#REF!</v>
      </c>
      <c r="AB34" s="49" t="e">
        <f>IF(AND('MATRIZ DE RIESGOS '!#REF!="Media",'MATRIZ DE RIESGOS '!#REF!="Mayor"),CONCATENATE("R9C",'MATRIZ DE RIESGOS '!#REF!),"")</f>
        <v>#REF!</v>
      </c>
      <c r="AC34" s="50" t="e">
        <f>IF(AND('MATRIZ DE RIESGOS '!#REF!="Media",'MATRIZ DE RIESGOS '!#REF!="Mayor"),CONCATENATE("R9C",'MATRIZ DE RIESGOS '!#REF!),"")</f>
        <v>#REF!</v>
      </c>
      <c r="AD34" s="50" t="e">
        <f>IF(AND('MATRIZ DE RIESGOS '!#REF!="Media",'MATRIZ DE RIESGOS '!#REF!="Mayor"),CONCATENATE("R9C",'MATRIZ DE RIESGOS '!#REF!),"")</f>
        <v>#REF!</v>
      </c>
      <c r="AE34" s="50" t="e">
        <f>IF(AND('MATRIZ DE RIESGOS '!#REF!="Media",'MATRIZ DE RIESGOS '!#REF!="Mayor"),CONCATENATE("R9C",'MATRIZ DE RIESGOS '!#REF!),"")</f>
        <v>#REF!</v>
      </c>
      <c r="AF34" s="50" t="e">
        <f>IF(AND('MATRIZ DE RIESGOS '!#REF!="Media",'MATRIZ DE RIESGOS '!#REF!="Mayor"),CONCATENATE("R9C",'MATRIZ DE RIESGOS '!#REF!),"")</f>
        <v>#REF!</v>
      </c>
      <c r="AG34" s="51" t="e">
        <f>IF(AND('MATRIZ DE RIESGOS '!#REF!="Media",'MATRIZ DE RIESGOS '!#REF!="Mayor"),CONCATENATE("R9C",'MATRIZ DE RIESGOS '!#REF!),"")</f>
        <v>#REF!</v>
      </c>
      <c r="AH34" s="52" t="e">
        <f>IF(AND('MATRIZ DE RIESGOS '!#REF!="Media",'MATRIZ DE RIESGOS '!#REF!="Catastrófico"),CONCATENATE("R9C",'MATRIZ DE RIESGOS '!#REF!),"")</f>
        <v>#REF!</v>
      </c>
      <c r="AI34" s="53" t="e">
        <f>IF(AND('MATRIZ DE RIESGOS '!#REF!="Media",'MATRIZ DE RIESGOS '!#REF!="Catastrófico"),CONCATENATE("R9C",'MATRIZ DE RIESGOS '!#REF!),"")</f>
        <v>#REF!</v>
      </c>
      <c r="AJ34" s="53" t="e">
        <f>IF(AND('MATRIZ DE RIESGOS '!#REF!="Media",'MATRIZ DE RIESGOS '!#REF!="Catastrófico"),CONCATENATE("R9C",'MATRIZ DE RIESGOS '!#REF!),"")</f>
        <v>#REF!</v>
      </c>
      <c r="AK34" s="53" t="e">
        <f>IF(AND('MATRIZ DE RIESGOS '!#REF!="Media",'MATRIZ DE RIESGOS '!#REF!="Catastrófico"),CONCATENATE("R9C",'MATRIZ DE RIESGOS '!#REF!),"")</f>
        <v>#REF!</v>
      </c>
      <c r="AL34" s="53" t="e">
        <f>IF(AND('MATRIZ DE RIESGOS '!#REF!="Media",'MATRIZ DE RIESGOS '!#REF!="Catastrófico"),CONCATENATE("R9C",'MATRIZ DE RIESGOS '!#REF!),"")</f>
        <v>#REF!</v>
      </c>
      <c r="AM34" s="54" t="e">
        <f>IF(AND('MATRIZ DE RIESGOS '!#REF!="Media",'MATRIZ DE RIESGOS '!#REF!="Catastrófico"),CONCATENATE("R9C",'MATRIZ DE RIESGOS '!#REF!),"")</f>
        <v>#REF!</v>
      </c>
      <c r="AN34" s="1"/>
      <c r="AO34" s="138"/>
      <c r="AP34" s="128"/>
      <c r="AQ34" s="128"/>
      <c r="AR34" s="128"/>
      <c r="AS34" s="128"/>
      <c r="AT34" s="129"/>
      <c r="AU34" s="1"/>
      <c r="AV34" s="1"/>
      <c r="AW34" s="1"/>
      <c r="AX34" s="1"/>
      <c r="AY34" s="1"/>
      <c r="AZ34" s="1"/>
      <c r="BA34" s="1"/>
      <c r="BB34" s="1"/>
      <c r="BC34" s="1"/>
      <c r="BD34" s="1"/>
      <c r="BE34" s="1"/>
      <c r="BF34" s="1"/>
      <c r="BG34" s="1"/>
      <c r="BH34" s="1"/>
      <c r="BI34" s="1"/>
    </row>
    <row r="35" spans="1:61" ht="15.75" customHeight="1" x14ac:dyDescent="0.25">
      <c r="A35" s="1"/>
      <c r="B35" s="227"/>
      <c r="C35" s="128"/>
      <c r="D35" s="129"/>
      <c r="E35" s="203"/>
      <c r="F35" s="216"/>
      <c r="G35" s="216"/>
      <c r="H35" s="216"/>
      <c r="I35" s="206"/>
      <c r="J35" s="64" t="e">
        <f>IF(AND('MATRIZ DE RIESGOS '!#REF!="Media",'MATRIZ DE RIESGOS '!#REF!="Leve"),CONCATENATE("R10C",'MATRIZ DE RIESGOS '!#REF!),"")</f>
        <v>#REF!</v>
      </c>
      <c r="K35" s="65" t="e">
        <f>IF(AND('MATRIZ DE RIESGOS '!#REF!="Media",'MATRIZ DE RIESGOS '!#REF!="Leve"),CONCATENATE("R10C",'MATRIZ DE RIESGOS '!#REF!),"")</f>
        <v>#REF!</v>
      </c>
      <c r="L35" s="65" t="e">
        <f>IF(AND('MATRIZ DE RIESGOS '!#REF!="Media",'MATRIZ DE RIESGOS '!#REF!="Leve"),CONCATENATE("R10C",'MATRIZ DE RIESGOS '!#REF!),"")</f>
        <v>#REF!</v>
      </c>
      <c r="M35" s="65" t="e">
        <f>IF(AND('MATRIZ DE RIESGOS '!#REF!="Media",'MATRIZ DE RIESGOS '!#REF!="Leve"),CONCATENATE("R10C",'MATRIZ DE RIESGOS '!#REF!),"")</f>
        <v>#REF!</v>
      </c>
      <c r="N35" s="65" t="e">
        <f>IF(AND('MATRIZ DE RIESGOS '!#REF!="Media",'MATRIZ DE RIESGOS '!#REF!="Leve"),CONCATENATE("R10C",'MATRIZ DE RIESGOS '!#REF!),"")</f>
        <v>#REF!</v>
      </c>
      <c r="O35" s="66" t="e">
        <f>IF(AND('MATRIZ DE RIESGOS '!#REF!="Media",'MATRIZ DE RIESGOS '!#REF!="Leve"),CONCATENATE("R10C",'MATRIZ DE RIESGOS '!#REF!),"")</f>
        <v>#REF!</v>
      </c>
      <c r="P35" s="64" t="e">
        <f>IF(AND('MATRIZ DE RIESGOS '!#REF!="Media",'MATRIZ DE RIESGOS '!#REF!="Menor"),CONCATENATE("R10C",'MATRIZ DE RIESGOS '!#REF!),"")</f>
        <v>#REF!</v>
      </c>
      <c r="Q35" s="65" t="e">
        <f>IF(AND('MATRIZ DE RIESGOS '!#REF!="Media",'MATRIZ DE RIESGOS '!#REF!="Menor"),CONCATENATE("R10C",'MATRIZ DE RIESGOS '!#REF!),"")</f>
        <v>#REF!</v>
      </c>
      <c r="R35" s="65" t="e">
        <f>IF(AND('MATRIZ DE RIESGOS '!#REF!="Media",'MATRIZ DE RIESGOS '!#REF!="Menor"),CONCATENATE("R10C",'MATRIZ DE RIESGOS '!#REF!),"")</f>
        <v>#REF!</v>
      </c>
      <c r="S35" s="65" t="e">
        <f>IF(AND('MATRIZ DE RIESGOS '!#REF!="Media",'MATRIZ DE RIESGOS '!#REF!="Menor"),CONCATENATE("R10C",'MATRIZ DE RIESGOS '!#REF!),"")</f>
        <v>#REF!</v>
      </c>
      <c r="T35" s="65" t="e">
        <f>IF(AND('MATRIZ DE RIESGOS '!#REF!="Media",'MATRIZ DE RIESGOS '!#REF!="Menor"),CONCATENATE("R10C",'MATRIZ DE RIESGOS '!#REF!),"")</f>
        <v>#REF!</v>
      </c>
      <c r="U35" s="66" t="e">
        <f>IF(AND('MATRIZ DE RIESGOS '!#REF!="Media",'MATRIZ DE RIESGOS '!#REF!="Menor"),CONCATENATE("R10C",'MATRIZ DE RIESGOS '!#REF!),"")</f>
        <v>#REF!</v>
      </c>
      <c r="V35" s="64" t="e">
        <f>IF(AND('MATRIZ DE RIESGOS '!#REF!="Media",'MATRIZ DE RIESGOS '!#REF!="Moderado"),CONCATENATE("R10C",'MATRIZ DE RIESGOS '!#REF!),"")</f>
        <v>#REF!</v>
      </c>
      <c r="W35" s="65" t="e">
        <f>IF(AND('MATRIZ DE RIESGOS '!#REF!="Media",'MATRIZ DE RIESGOS '!#REF!="Moderado"),CONCATENATE("R10C",'MATRIZ DE RIESGOS '!#REF!),"")</f>
        <v>#REF!</v>
      </c>
      <c r="X35" s="65" t="e">
        <f>IF(AND('MATRIZ DE RIESGOS '!#REF!="Media",'MATRIZ DE RIESGOS '!#REF!="Moderado"),CONCATENATE("R10C",'MATRIZ DE RIESGOS '!#REF!),"")</f>
        <v>#REF!</v>
      </c>
      <c r="Y35" s="65" t="e">
        <f>IF(AND('MATRIZ DE RIESGOS '!#REF!="Media",'MATRIZ DE RIESGOS '!#REF!="Moderado"),CONCATENATE("R10C",'MATRIZ DE RIESGOS '!#REF!),"")</f>
        <v>#REF!</v>
      </c>
      <c r="Z35" s="65" t="e">
        <f>IF(AND('MATRIZ DE RIESGOS '!#REF!="Media",'MATRIZ DE RIESGOS '!#REF!="Moderado"),CONCATENATE("R10C",'MATRIZ DE RIESGOS '!#REF!),"")</f>
        <v>#REF!</v>
      </c>
      <c r="AA35" s="66" t="e">
        <f>IF(AND('MATRIZ DE RIESGOS '!#REF!="Media",'MATRIZ DE RIESGOS '!#REF!="Moderado"),CONCATENATE("R10C",'MATRIZ DE RIESGOS '!#REF!),"")</f>
        <v>#REF!</v>
      </c>
      <c r="AB35" s="55" t="e">
        <f>IF(AND('MATRIZ DE RIESGOS '!#REF!="Media",'MATRIZ DE RIESGOS '!#REF!="Mayor"),CONCATENATE("R10C",'MATRIZ DE RIESGOS '!#REF!),"")</f>
        <v>#REF!</v>
      </c>
      <c r="AC35" s="56" t="e">
        <f>IF(AND('MATRIZ DE RIESGOS '!#REF!="Media",'MATRIZ DE RIESGOS '!#REF!="Mayor"),CONCATENATE("R10C",'MATRIZ DE RIESGOS '!#REF!),"")</f>
        <v>#REF!</v>
      </c>
      <c r="AD35" s="56" t="e">
        <f>IF(AND('MATRIZ DE RIESGOS '!#REF!="Media",'MATRIZ DE RIESGOS '!#REF!="Mayor"),CONCATENATE("R10C",'MATRIZ DE RIESGOS '!#REF!),"")</f>
        <v>#REF!</v>
      </c>
      <c r="AE35" s="56" t="e">
        <f>IF(AND('MATRIZ DE RIESGOS '!#REF!="Media",'MATRIZ DE RIESGOS '!#REF!="Mayor"),CONCATENATE("R10C",'MATRIZ DE RIESGOS '!#REF!),"")</f>
        <v>#REF!</v>
      </c>
      <c r="AF35" s="56" t="e">
        <f>IF(AND('MATRIZ DE RIESGOS '!#REF!="Media",'MATRIZ DE RIESGOS '!#REF!="Mayor"),CONCATENATE("R10C",'MATRIZ DE RIESGOS '!#REF!),"")</f>
        <v>#REF!</v>
      </c>
      <c r="AG35" s="57" t="e">
        <f>IF(AND('MATRIZ DE RIESGOS '!#REF!="Media",'MATRIZ DE RIESGOS '!#REF!="Mayor"),CONCATENATE("R10C",'MATRIZ DE RIESGOS '!#REF!),"")</f>
        <v>#REF!</v>
      </c>
      <c r="AH35" s="58" t="e">
        <f>IF(AND('MATRIZ DE RIESGOS '!#REF!="Media",'MATRIZ DE RIESGOS '!#REF!="Catastrófico"),CONCATENATE("R10C",'MATRIZ DE RIESGOS '!#REF!),"")</f>
        <v>#REF!</v>
      </c>
      <c r="AI35" s="59" t="e">
        <f>IF(AND('MATRIZ DE RIESGOS '!#REF!="Media",'MATRIZ DE RIESGOS '!#REF!="Catastrófico"),CONCATENATE("R10C",'MATRIZ DE RIESGOS '!#REF!),"")</f>
        <v>#REF!</v>
      </c>
      <c r="AJ35" s="59" t="e">
        <f>IF(AND('MATRIZ DE RIESGOS '!#REF!="Media",'MATRIZ DE RIESGOS '!#REF!="Catastrófico"),CONCATENATE("R10C",'MATRIZ DE RIESGOS '!#REF!),"")</f>
        <v>#REF!</v>
      </c>
      <c r="AK35" s="59" t="e">
        <f>IF(AND('MATRIZ DE RIESGOS '!#REF!="Media",'MATRIZ DE RIESGOS '!#REF!="Catastrófico"),CONCATENATE("R10C",'MATRIZ DE RIESGOS '!#REF!),"")</f>
        <v>#REF!</v>
      </c>
      <c r="AL35" s="59" t="e">
        <f>IF(AND('MATRIZ DE RIESGOS '!#REF!="Media",'MATRIZ DE RIESGOS '!#REF!="Catastrófico"),CONCATENATE("R10C",'MATRIZ DE RIESGOS '!#REF!),"")</f>
        <v>#REF!</v>
      </c>
      <c r="AM35" s="60" t="e">
        <f>IF(AND('MATRIZ DE RIESGOS '!#REF!="Media",'MATRIZ DE RIESGOS '!#REF!="Catastrófico"),CONCATENATE("R10C",'MATRIZ DE RIESGOS '!#REF!),"")</f>
        <v>#REF!</v>
      </c>
      <c r="AN35" s="1"/>
      <c r="AO35" s="203"/>
      <c r="AP35" s="216"/>
      <c r="AQ35" s="216"/>
      <c r="AR35" s="216"/>
      <c r="AS35" s="216"/>
      <c r="AT35" s="206"/>
      <c r="AU35" s="1"/>
      <c r="AV35" s="1"/>
      <c r="AW35" s="1"/>
      <c r="AX35" s="1"/>
      <c r="AY35" s="1"/>
      <c r="AZ35" s="1"/>
      <c r="BA35" s="1"/>
      <c r="BB35" s="1"/>
      <c r="BC35" s="1"/>
      <c r="BD35" s="1"/>
      <c r="BE35" s="1"/>
      <c r="BF35" s="1"/>
      <c r="BG35" s="1"/>
      <c r="BH35" s="1"/>
      <c r="BI35" s="1"/>
    </row>
    <row r="36" spans="1:61" ht="15" customHeight="1" x14ac:dyDescent="0.25">
      <c r="A36" s="1"/>
      <c r="B36" s="227"/>
      <c r="C36" s="128"/>
      <c r="D36" s="129"/>
      <c r="E36" s="235" t="s">
        <v>120</v>
      </c>
      <c r="F36" s="215"/>
      <c r="G36" s="215"/>
      <c r="H36" s="215"/>
      <c r="I36" s="215"/>
      <c r="J36" s="70" t="str">
        <f ca="1">IF(AND('MATRIZ DE RIESGOS '!$Y$10="Baja",'MATRIZ DE RIESGOS '!$AA$10="Leve"),CONCATENATE("R1C",'MATRIZ DE RIESGOS '!$O$10),"")</f>
        <v/>
      </c>
      <c r="K36" s="71" t="str">
        <f ca="1">IF(AND('MATRIZ DE RIESGOS '!$Y$11="Baja",'MATRIZ DE RIESGOS '!$AA$11="Leve"),CONCATENATE("R1C",'MATRIZ DE RIESGOS '!$O$11),"")</f>
        <v/>
      </c>
      <c r="L36" s="71" t="str">
        <f ca="1">IF(AND('MATRIZ DE RIESGOS '!$Y$12="Baja",'MATRIZ DE RIESGOS '!$AA$12="Leve"),CONCATENATE("R1C",'MATRIZ DE RIESGOS '!$O$12),"")</f>
        <v/>
      </c>
      <c r="M36" s="71" t="str">
        <f ca="1">IF(AND('MATRIZ DE RIESGOS '!$Y$13="Baja",'MATRIZ DE RIESGOS '!$AA$13="Leve"),CONCATENATE("R1C",'MATRIZ DE RIESGOS '!$O$13),"")</f>
        <v/>
      </c>
      <c r="N36" s="71" t="str">
        <f ca="1">IF(AND('MATRIZ DE RIESGOS '!$Y$14="Baja",'MATRIZ DE RIESGOS '!$AA$14="Leve"),CONCATENATE("R1C",'MATRIZ DE RIESGOS '!$O$14),"")</f>
        <v/>
      </c>
      <c r="O36" s="72" t="e">
        <f>IF(AND('MATRIZ DE RIESGOS '!#REF!="Baja",'MATRIZ DE RIESGOS '!#REF!="Leve"),CONCATENATE("R1C",'MATRIZ DE RIESGOS '!#REF!),"")</f>
        <v>#REF!</v>
      </c>
      <c r="P36" s="61" t="str">
        <f ca="1">IF(AND('MATRIZ DE RIESGOS '!$Y$10="Baja",'MATRIZ DE RIESGOS '!$AA$10="Menor"),CONCATENATE("R1C",'MATRIZ DE RIESGOS '!$O$10),"")</f>
        <v/>
      </c>
      <c r="Q36" s="62" t="str">
        <f ca="1">IF(AND('MATRIZ DE RIESGOS '!$Y$11="Baja",'MATRIZ DE RIESGOS '!$AA$11="Menor"),CONCATENATE("R1C",'MATRIZ DE RIESGOS '!$O$11),"")</f>
        <v/>
      </c>
      <c r="R36" s="62" t="str">
        <f ca="1">IF(AND('MATRIZ DE RIESGOS '!$Y$12="Baja",'MATRIZ DE RIESGOS '!$AA$12="Menor"),CONCATENATE("R1C",'MATRIZ DE RIESGOS '!$O$12),"")</f>
        <v/>
      </c>
      <c r="S36" s="62" t="str">
        <f ca="1">IF(AND('MATRIZ DE RIESGOS '!$Y$13="Baja",'MATRIZ DE RIESGOS '!$AA$13="Menor"),CONCATENATE("R1C",'MATRIZ DE RIESGOS '!$O$13),"")</f>
        <v/>
      </c>
      <c r="T36" s="62" t="str">
        <f ca="1">IF(AND('MATRIZ DE RIESGOS '!$Y$14="Baja",'MATRIZ DE RIESGOS '!$AA$14="Menor"),CONCATENATE("R1C",'MATRIZ DE RIESGOS '!$O$14),"")</f>
        <v/>
      </c>
      <c r="U36" s="63" t="e">
        <f>IF(AND('MATRIZ DE RIESGOS '!#REF!="Baja",'MATRIZ DE RIESGOS '!#REF!="Menor"),CONCATENATE("R1C",'MATRIZ DE RIESGOS '!#REF!),"")</f>
        <v>#REF!</v>
      </c>
      <c r="V36" s="61" t="str">
        <f ca="1">IF(AND('MATRIZ DE RIESGOS '!$Y$10="Baja",'MATRIZ DE RIESGOS '!$AA$10="Moderado"),CONCATENATE("R1C",'MATRIZ DE RIESGOS '!$O$10),"")</f>
        <v/>
      </c>
      <c r="W36" s="62" t="str">
        <f ca="1">IF(AND('MATRIZ DE RIESGOS '!$Y$11="Baja",'MATRIZ DE RIESGOS '!$AA$11="Moderado"),CONCATENATE("R1C",'MATRIZ DE RIESGOS '!$O$11),"")</f>
        <v/>
      </c>
      <c r="X36" s="62" t="str">
        <f ca="1">IF(AND('MATRIZ DE RIESGOS '!$Y$12="Baja",'MATRIZ DE RIESGOS '!$AA$12="Moderado"),CONCATENATE("R1C",'MATRIZ DE RIESGOS '!$O$12),"")</f>
        <v/>
      </c>
      <c r="Y36" s="62" t="str">
        <f ca="1">IF(AND('MATRIZ DE RIESGOS '!$Y$13="Baja",'MATRIZ DE RIESGOS '!$AA$13="Moderado"),CONCATENATE("R1C",'MATRIZ DE RIESGOS '!$O$13),"")</f>
        <v>R1C4</v>
      </c>
      <c r="Z36" s="62" t="str">
        <f ca="1">IF(AND('MATRIZ DE RIESGOS '!$Y$14="Baja",'MATRIZ DE RIESGOS '!$AA$14="Moderado"),CONCATENATE("R1C",'MATRIZ DE RIESGOS '!$O$14),"")</f>
        <v>R1C5</v>
      </c>
      <c r="AA36" s="63" t="e">
        <f>IF(AND('MATRIZ DE RIESGOS '!#REF!="Baja",'MATRIZ DE RIESGOS '!#REF!="Moderado"),CONCATENATE("R1C",'MATRIZ DE RIESGOS '!#REF!),"")</f>
        <v>#REF!</v>
      </c>
      <c r="AB36" s="43" t="str">
        <f ca="1">IF(AND('MATRIZ DE RIESGOS '!$Y$10="Baja",'MATRIZ DE RIESGOS '!$AA$10="Mayor"),CONCATENATE("R1C",'MATRIZ DE RIESGOS '!$O$10),"")</f>
        <v/>
      </c>
      <c r="AC36" s="44" t="str">
        <f ca="1">IF(AND('MATRIZ DE RIESGOS '!$Y$11="Baja",'MATRIZ DE RIESGOS '!$AA$11="Mayor"),CONCATENATE("R1C",'MATRIZ DE RIESGOS '!$O$11),"")</f>
        <v/>
      </c>
      <c r="AD36" s="44" t="str">
        <f ca="1">IF(AND('MATRIZ DE RIESGOS '!$Y$12="Baja",'MATRIZ DE RIESGOS '!$AA$12="Mayor"),CONCATENATE("R1C",'MATRIZ DE RIESGOS '!$O$12),"")</f>
        <v/>
      </c>
      <c r="AE36" s="44" t="str">
        <f ca="1">IF(AND('MATRIZ DE RIESGOS '!$Y$13="Baja",'MATRIZ DE RIESGOS '!$AA$13="Mayor"),CONCATENATE("R1C",'MATRIZ DE RIESGOS '!$O$13),"")</f>
        <v/>
      </c>
      <c r="AF36" s="44" t="str">
        <f ca="1">IF(AND('MATRIZ DE RIESGOS '!$Y$14="Baja",'MATRIZ DE RIESGOS '!$AA$14="Mayor"),CONCATENATE("R1C",'MATRIZ DE RIESGOS '!$O$14),"")</f>
        <v/>
      </c>
      <c r="AG36" s="45" t="e">
        <f>IF(AND('MATRIZ DE RIESGOS '!#REF!="Baja",'MATRIZ DE RIESGOS '!#REF!="Mayor"),CONCATENATE("R1C",'MATRIZ DE RIESGOS '!#REF!),"")</f>
        <v>#REF!</v>
      </c>
      <c r="AH36" s="46" t="str">
        <f ca="1">IF(AND('MATRIZ DE RIESGOS '!$Y$10="Baja",'MATRIZ DE RIESGOS '!$AA$10="Catastrófico"),CONCATENATE("R1C",'MATRIZ DE RIESGOS '!$O$10),"")</f>
        <v/>
      </c>
      <c r="AI36" s="47" t="str">
        <f ca="1">IF(AND('MATRIZ DE RIESGOS '!$Y$11="Baja",'MATRIZ DE RIESGOS '!$AA$11="Catastrófico"),CONCATENATE("R1C",'MATRIZ DE RIESGOS '!$O$11),"")</f>
        <v/>
      </c>
      <c r="AJ36" s="47" t="str">
        <f ca="1">IF(AND('MATRIZ DE RIESGOS '!$Y$12="Baja",'MATRIZ DE RIESGOS '!$AA$12="Catastrófico"),CONCATENATE("R1C",'MATRIZ DE RIESGOS '!$O$12),"")</f>
        <v/>
      </c>
      <c r="AK36" s="47" t="str">
        <f ca="1">IF(AND('MATRIZ DE RIESGOS '!$Y$13="Baja",'MATRIZ DE RIESGOS '!$AA$13="Catastrófico"),CONCATENATE("R1C",'MATRIZ DE RIESGOS '!$O$13),"")</f>
        <v/>
      </c>
      <c r="AL36" s="47" t="str">
        <f ca="1">IF(AND('MATRIZ DE RIESGOS '!$Y$14="Baja",'MATRIZ DE RIESGOS '!$AA$14="Catastrófico"),CONCATENATE("R1C",'MATRIZ DE RIESGOS '!$O$14),"")</f>
        <v/>
      </c>
      <c r="AM36" s="48" t="e">
        <f>IF(AND('MATRIZ DE RIESGOS '!#REF!="Baja",'MATRIZ DE RIESGOS '!#REF!="Catastrófico"),CONCATENATE("R1C",'MATRIZ DE RIESGOS '!#REF!),"")</f>
        <v>#REF!</v>
      </c>
      <c r="AN36" s="1"/>
      <c r="AO36" s="234" t="s">
        <v>121</v>
      </c>
      <c r="AP36" s="215"/>
      <c r="AQ36" s="215"/>
      <c r="AR36" s="215"/>
      <c r="AS36" s="215"/>
      <c r="AT36" s="208"/>
      <c r="AU36" s="1"/>
      <c r="AV36" s="1"/>
      <c r="AW36" s="1"/>
      <c r="AX36" s="1"/>
      <c r="AY36" s="1"/>
      <c r="AZ36" s="1"/>
      <c r="BA36" s="1"/>
      <c r="BB36" s="1"/>
      <c r="BC36" s="1"/>
      <c r="BD36" s="1"/>
      <c r="BE36" s="1"/>
      <c r="BF36" s="1"/>
      <c r="BG36" s="1"/>
      <c r="BH36" s="1"/>
      <c r="BI36" s="1"/>
    </row>
    <row r="37" spans="1:61" ht="15" customHeight="1" x14ac:dyDescent="0.25">
      <c r="A37" s="1"/>
      <c r="B37" s="227"/>
      <c r="C37" s="128"/>
      <c r="D37" s="129"/>
      <c r="E37" s="138"/>
      <c r="F37" s="128"/>
      <c r="G37" s="128"/>
      <c r="H37" s="128"/>
      <c r="I37" s="128"/>
      <c r="J37" s="73" t="e">
        <f>IF(AND('MATRIZ DE RIESGOS '!#REF!="Baja",'MATRIZ DE RIESGOS '!#REF!="Leve"),CONCATENATE("R2C",'MATRIZ DE RIESGOS '!#REF!),"")</f>
        <v>#REF!</v>
      </c>
      <c r="K37" s="74" t="e">
        <f>IF(AND('MATRIZ DE RIESGOS '!#REF!="Baja",'MATRIZ DE RIESGOS '!#REF!="Leve"),CONCATENATE("R2C",'MATRIZ DE RIESGOS '!#REF!),"")</f>
        <v>#REF!</v>
      </c>
      <c r="L37" s="74" t="e">
        <f>IF(AND('MATRIZ DE RIESGOS '!#REF!="Baja",'MATRIZ DE RIESGOS '!#REF!="Leve"),CONCATENATE("R2C",'MATRIZ DE RIESGOS '!#REF!),"")</f>
        <v>#REF!</v>
      </c>
      <c r="M37" s="74" t="e">
        <f>IF(AND('MATRIZ DE RIESGOS '!#REF!="Baja",'MATRIZ DE RIESGOS '!#REF!="Leve"),CONCATENATE("R2C",'MATRIZ DE RIESGOS '!#REF!),"")</f>
        <v>#REF!</v>
      </c>
      <c r="N37" s="74" t="e">
        <f>IF(AND('MATRIZ DE RIESGOS '!#REF!="Baja",'MATRIZ DE RIESGOS '!#REF!="Leve"),CONCATENATE("R2C",'MATRIZ DE RIESGOS '!#REF!),"")</f>
        <v>#REF!</v>
      </c>
      <c r="O37" s="75" t="e">
        <f>IF(AND('MATRIZ DE RIESGOS '!#REF!="Baja",'MATRIZ DE RIESGOS '!#REF!="Leve"),CONCATENATE("R2C",'MATRIZ DE RIESGOS '!#REF!),"")</f>
        <v>#REF!</v>
      </c>
      <c r="P37" s="64" t="e">
        <f>IF(AND('MATRIZ DE RIESGOS '!#REF!="Baja",'MATRIZ DE RIESGOS '!#REF!="Menor"),CONCATENATE("R2C",'MATRIZ DE RIESGOS '!#REF!),"")</f>
        <v>#REF!</v>
      </c>
      <c r="Q37" s="65" t="e">
        <f>IF(AND('MATRIZ DE RIESGOS '!#REF!="Baja",'MATRIZ DE RIESGOS '!#REF!="Menor"),CONCATENATE("R2C",'MATRIZ DE RIESGOS '!#REF!),"")</f>
        <v>#REF!</v>
      </c>
      <c r="R37" s="65" t="e">
        <f>IF(AND('MATRIZ DE RIESGOS '!#REF!="Baja",'MATRIZ DE RIESGOS '!#REF!="Menor"),CONCATENATE("R2C",'MATRIZ DE RIESGOS '!#REF!),"")</f>
        <v>#REF!</v>
      </c>
      <c r="S37" s="65" t="e">
        <f>IF(AND('MATRIZ DE RIESGOS '!#REF!="Baja",'MATRIZ DE RIESGOS '!#REF!="Menor"),CONCATENATE("R2C",'MATRIZ DE RIESGOS '!#REF!),"")</f>
        <v>#REF!</v>
      </c>
      <c r="T37" s="65" t="e">
        <f>IF(AND('MATRIZ DE RIESGOS '!#REF!="Baja",'MATRIZ DE RIESGOS '!#REF!="Menor"),CONCATENATE("R2C",'MATRIZ DE RIESGOS '!#REF!),"")</f>
        <v>#REF!</v>
      </c>
      <c r="U37" s="66" t="e">
        <f>IF(AND('MATRIZ DE RIESGOS '!#REF!="Baja",'MATRIZ DE RIESGOS '!#REF!="Menor"),CONCATENATE("R2C",'MATRIZ DE RIESGOS '!#REF!),"")</f>
        <v>#REF!</v>
      </c>
      <c r="V37" s="64" t="e">
        <f>IF(AND('MATRIZ DE RIESGOS '!#REF!="Baja",'MATRIZ DE RIESGOS '!#REF!="Moderado"),CONCATENATE("R2C",'MATRIZ DE RIESGOS '!#REF!),"")</f>
        <v>#REF!</v>
      </c>
      <c r="W37" s="65" t="e">
        <f>IF(AND('MATRIZ DE RIESGOS '!#REF!="Baja",'MATRIZ DE RIESGOS '!#REF!="Moderado"),CONCATENATE("R2C",'MATRIZ DE RIESGOS '!#REF!),"")</f>
        <v>#REF!</v>
      </c>
      <c r="X37" s="65" t="e">
        <f>IF(AND('MATRIZ DE RIESGOS '!#REF!="Baja",'MATRIZ DE RIESGOS '!#REF!="Moderado"),CONCATENATE("R2C",'MATRIZ DE RIESGOS '!#REF!),"")</f>
        <v>#REF!</v>
      </c>
      <c r="Y37" s="65" t="e">
        <f>IF(AND('MATRIZ DE RIESGOS '!#REF!="Baja",'MATRIZ DE RIESGOS '!#REF!="Moderado"),CONCATENATE("R2C",'MATRIZ DE RIESGOS '!#REF!),"")</f>
        <v>#REF!</v>
      </c>
      <c r="Z37" s="65" t="e">
        <f>IF(AND('MATRIZ DE RIESGOS '!#REF!="Baja",'MATRIZ DE RIESGOS '!#REF!="Moderado"),CONCATENATE("R2C",'MATRIZ DE RIESGOS '!#REF!),"")</f>
        <v>#REF!</v>
      </c>
      <c r="AA37" s="66" t="e">
        <f>IF(AND('MATRIZ DE RIESGOS '!#REF!="Baja",'MATRIZ DE RIESGOS '!#REF!="Moderado"),CONCATENATE("R2C",'MATRIZ DE RIESGOS '!#REF!),"")</f>
        <v>#REF!</v>
      </c>
      <c r="AB37" s="49" t="e">
        <f>IF(AND('MATRIZ DE RIESGOS '!#REF!="Baja",'MATRIZ DE RIESGOS '!#REF!="Mayor"),CONCATENATE("R2C",'MATRIZ DE RIESGOS '!#REF!),"")</f>
        <v>#REF!</v>
      </c>
      <c r="AC37" s="50" t="e">
        <f>IF(AND('MATRIZ DE RIESGOS '!#REF!="Baja",'MATRIZ DE RIESGOS '!#REF!="Mayor"),CONCATENATE("R2C",'MATRIZ DE RIESGOS '!#REF!),"")</f>
        <v>#REF!</v>
      </c>
      <c r="AD37" s="50" t="e">
        <f>IF(AND('MATRIZ DE RIESGOS '!#REF!="Baja",'MATRIZ DE RIESGOS '!#REF!="Mayor"),CONCATENATE("R2C",'MATRIZ DE RIESGOS '!#REF!),"")</f>
        <v>#REF!</v>
      </c>
      <c r="AE37" s="50" t="e">
        <f>IF(AND('MATRIZ DE RIESGOS '!#REF!="Baja",'MATRIZ DE RIESGOS '!#REF!="Mayor"),CONCATENATE("R2C",'MATRIZ DE RIESGOS '!#REF!),"")</f>
        <v>#REF!</v>
      </c>
      <c r="AF37" s="50" t="e">
        <f>IF(AND('MATRIZ DE RIESGOS '!#REF!="Baja",'MATRIZ DE RIESGOS '!#REF!="Mayor"),CONCATENATE("R2C",'MATRIZ DE RIESGOS '!#REF!),"")</f>
        <v>#REF!</v>
      </c>
      <c r="AG37" s="51" t="e">
        <f>IF(AND('MATRIZ DE RIESGOS '!#REF!="Baja",'MATRIZ DE RIESGOS '!#REF!="Mayor"),CONCATENATE("R2C",'MATRIZ DE RIESGOS '!#REF!),"")</f>
        <v>#REF!</v>
      </c>
      <c r="AH37" s="52" t="e">
        <f>IF(AND('MATRIZ DE RIESGOS '!#REF!="Baja",'MATRIZ DE RIESGOS '!#REF!="Catastrófico"),CONCATENATE("R2C",'MATRIZ DE RIESGOS '!#REF!),"")</f>
        <v>#REF!</v>
      </c>
      <c r="AI37" s="53" t="e">
        <f>IF(AND('MATRIZ DE RIESGOS '!#REF!="Baja",'MATRIZ DE RIESGOS '!#REF!="Catastrófico"),CONCATENATE("R2C",'MATRIZ DE RIESGOS '!#REF!),"")</f>
        <v>#REF!</v>
      </c>
      <c r="AJ37" s="53" t="e">
        <f>IF(AND('MATRIZ DE RIESGOS '!#REF!="Baja",'MATRIZ DE RIESGOS '!#REF!="Catastrófico"),CONCATENATE("R2C",'MATRIZ DE RIESGOS '!#REF!),"")</f>
        <v>#REF!</v>
      </c>
      <c r="AK37" s="53" t="e">
        <f>IF(AND('MATRIZ DE RIESGOS '!#REF!="Baja",'MATRIZ DE RIESGOS '!#REF!="Catastrófico"),CONCATENATE("R2C",'MATRIZ DE RIESGOS '!#REF!),"")</f>
        <v>#REF!</v>
      </c>
      <c r="AL37" s="53" t="e">
        <f>IF(AND('MATRIZ DE RIESGOS '!#REF!="Baja",'MATRIZ DE RIESGOS '!#REF!="Catastrófico"),CONCATENATE("R2C",'MATRIZ DE RIESGOS '!#REF!),"")</f>
        <v>#REF!</v>
      </c>
      <c r="AM37" s="54" t="e">
        <f>IF(AND('MATRIZ DE RIESGOS '!#REF!="Baja",'MATRIZ DE RIESGOS '!#REF!="Catastrófico"),CONCATENATE("R2C",'MATRIZ DE RIESGOS '!#REF!),"")</f>
        <v>#REF!</v>
      </c>
      <c r="AN37" s="1"/>
      <c r="AO37" s="138"/>
      <c r="AP37" s="128"/>
      <c r="AQ37" s="128"/>
      <c r="AR37" s="128"/>
      <c r="AS37" s="128"/>
      <c r="AT37" s="129"/>
      <c r="AU37" s="1"/>
      <c r="AV37" s="1"/>
      <c r="AW37" s="1"/>
      <c r="AX37" s="1"/>
      <c r="AY37" s="1"/>
      <c r="AZ37" s="1"/>
      <c r="BA37" s="1"/>
      <c r="BB37" s="1"/>
      <c r="BC37" s="1"/>
      <c r="BD37" s="1"/>
      <c r="BE37" s="1"/>
      <c r="BF37" s="1"/>
      <c r="BG37" s="1"/>
      <c r="BH37" s="1"/>
      <c r="BI37" s="1"/>
    </row>
    <row r="38" spans="1:61" ht="15" customHeight="1" x14ac:dyDescent="0.25">
      <c r="A38" s="1"/>
      <c r="B38" s="227"/>
      <c r="C38" s="128"/>
      <c r="D38" s="129"/>
      <c r="E38" s="138"/>
      <c r="F38" s="128"/>
      <c r="G38" s="128"/>
      <c r="H38" s="128"/>
      <c r="I38" s="128"/>
      <c r="J38" s="73" t="e">
        <f>IF(AND('MATRIZ DE RIESGOS '!#REF!="Baja",'MATRIZ DE RIESGOS '!#REF!="Leve"),CONCATENATE("R3C",'MATRIZ DE RIESGOS '!#REF!),"")</f>
        <v>#REF!</v>
      </c>
      <c r="K38" s="74" t="e">
        <f>IF(AND('MATRIZ DE RIESGOS '!#REF!="Baja",'MATRIZ DE RIESGOS '!#REF!="Leve"),CONCATENATE("R3C",'MATRIZ DE RIESGOS '!#REF!),"")</f>
        <v>#REF!</v>
      </c>
      <c r="L38" s="74" t="e">
        <f>IF(AND('MATRIZ DE RIESGOS '!#REF!="Baja",'MATRIZ DE RIESGOS '!#REF!="Leve"),CONCATENATE("R3C",'MATRIZ DE RIESGOS '!#REF!),"")</f>
        <v>#REF!</v>
      </c>
      <c r="M38" s="74" t="e">
        <f>IF(AND('MATRIZ DE RIESGOS '!#REF!="Baja",'MATRIZ DE RIESGOS '!#REF!="Leve"),CONCATENATE("R3C",'MATRIZ DE RIESGOS '!#REF!),"")</f>
        <v>#REF!</v>
      </c>
      <c r="N38" s="74" t="e">
        <f>IF(AND('MATRIZ DE RIESGOS '!#REF!="Baja",'MATRIZ DE RIESGOS '!#REF!="Leve"),CONCATENATE("R3C",'MATRIZ DE RIESGOS '!#REF!),"")</f>
        <v>#REF!</v>
      </c>
      <c r="O38" s="75" t="e">
        <f>IF(AND('MATRIZ DE RIESGOS '!#REF!="Baja",'MATRIZ DE RIESGOS '!#REF!="Leve"),CONCATENATE("R3C",'MATRIZ DE RIESGOS '!#REF!),"")</f>
        <v>#REF!</v>
      </c>
      <c r="P38" s="64" t="e">
        <f>IF(AND('MATRIZ DE RIESGOS '!#REF!="Baja",'MATRIZ DE RIESGOS '!#REF!="Menor"),CONCATENATE("R3C",'MATRIZ DE RIESGOS '!#REF!),"")</f>
        <v>#REF!</v>
      </c>
      <c r="Q38" s="65" t="e">
        <f>IF(AND('MATRIZ DE RIESGOS '!#REF!="Baja",'MATRIZ DE RIESGOS '!#REF!="Menor"),CONCATENATE("R3C",'MATRIZ DE RIESGOS '!#REF!),"")</f>
        <v>#REF!</v>
      </c>
      <c r="R38" s="65" t="e">
        <f>IF(AND('MATRIZ DE RIESGOS '!#REF!="Baja",'MATRIZ DE RIESGOS '!#REF!="Menor"),CONCATENATE("R3C",'MATRIZ DE RIESGOS '!#REF!),"")</f>
        <v>#REF!</v>
      </c>
      <c r="S38" s="65" t="e">
        <f>IF(AND('MATRIZ DE RIESGOS '!#REF!="Baja",'MATRIZ DE RIESGOS '!#REF!="Menor"),CONCATENATE("R3C",'MATRIZ DE RIESGOS '!#REF!),"")</f>
        <v>#REF!</v>
      </c>
      <c r="T38" s="65" t="e">
        <f>IF(AND('MATRIZ DE RIESGOS '!#REF!="Baja",'MATRIZ DE RIESGOS '!#REF!="Menor"),CONCATENATE("R3C",'MATRIZ DE RIESGOS '!#REF!),"")</f>
        <v>#REF!</v>
      </c>
      <c r="U38" s="66" t="e">
        <f>IF(AND('MATRIZ DE RIESGOS '!#REF!="Baja",'MATRIZ DE RIESGOS '!#REF!="Menor"),CONCATENATE("R3C",'MATRIZ DE RIESGOS '!#REF!),"")</f>
        <v>#REF!</v>
      </c>
      <c r="V38" s="64" t="e">
        <f>IF(AND('MATRIZ DE RIESGOS '!#REF!="Baja",'MATRIZ DE RIESGOS '!#REF!="Moderado"),CONCATENATE("R3C",'MATRIZ DE RIESGOS '!#REF!),"")</f>
        <v>#REF!</v>
      </c>
      <c r="W38" s="65" t="e">
        <f>IF(AND('MATRIZ DE RIESGOS '!#REF!="Baja",'MATRIZ DE RIESGOS '!#REF!="Moderado"),CONCATENATE("R3C",'MATRIZ DE RIESGOS '!#REF!),"")</f>
        <v>#REF!</v>
      </c>
      <c r="X38" s="65" t="e">
        <f>IF(AND('MATRIZ DE RIESGOS '!#REF!="Baja",'MATRIZ DE RIESGOS '!#REF!="Moderado"),CONCATENATE("R3C",'MATRIZ DE RIESGOS '!#REF!),"")</f>
        <v>#REF!</v>
      </c>
      <c r="Y38" s="65" t="e">
        <f>IF(AND('MATRIZ DE RIESGOS '!#REF!="Baja",'MATRIZ DE RIESGOS '!#REF!="Moderado"),CONCATENATE("R3C",'MATRIZ DE RIESGOS '!#REF!),"")</f>
        <v>#REF!</v>
      </c>
      <c r="Z38" s="65" t="e">
        <f>IF(AND('MATRIZ DE RIESGOS '!#REF!="Baja",'MATRIZ DE RIESGOS '!#REF!="Moderado"),CONCATENATE("R3C",'MATRIZ DE RIESGOS '!#REF!),"")</f>
        <v>#REF!</v>
      </c>
      <c r="AA38" s="66" t="e">
        <f>IF(AND('MATRIZ DE RIESGOS '!#REF!="Baja",'MATRIZ DE RIESGOS '!#REF!="Moderado"),CONCATENATE("R3C",'MATRIZ DE RIESGOS '!#REF!),"")</f>
        <v>#REF!</v>
      </c>
      <c r="AB38" s="49" t="e">
        <f>IF(AND('MATRIZ DE RIESGOS '!#REF!="Baja",'MATRIZ DE RIESGOS '!#REF!="Mayor"),CONCATENATE("R3C",'MATRIZ DE RIESGOS '!#REF!),"")</f>
        <v>#REF!</v>
      </c>
      <c r="AC38" s="50" t="e">
        <f>IF(AND('MATRIZ DE RIESGOS '!#REF!="Baja",'MATRIZ DE RIESGOS '!#REF!="Mayor"),CONCATENATE("R3C",'MATRIZ DE RIESGOS '!#REF!),"")</f>
        <v>#REF!</v>
      </c>
      <c r="AD38" s="50" t="e">
        <f>IF(AND('MATRIZ DE RIESGOS '!#REF!="Baja",'MATRIZ DE RIESGOS '!#REF!="Mayor"),CONCATENATE("R3C",'MATRIZ DE RIESGOS '!#REF!),"")</f>
        <v>#REF!</v>
      </c>
      <c r="AE38" s="50" t="e">
        <f>IF(AND('MATRIZ DE RIESGOS '!#REF!="Baja",'MATRIZ DE RIESGOS '!#REF!="Mayor"),CONCATENATE("R3C",'MATRIZ DE RIESGOS '!#REF!),"")</f>
        <v>#REF!</v>
      </c>
      <c r="AF38" s="50" t="e">
        <f>IF(AND('MATRIZ DE RIESGOS '!#REF!="Baja",'MATRIZ DE RIESGOS '!#REF!="Mayor"),CONCATENATE("R3C",'MATRIZ DE RIESGOS '!#REF!),"")</f>
        <v>#REF!</v>
      </c>
      <c r="AG38" s="51" t="e">
        <f>IF(AND('MATRIZ DE RIESGOS '!#REF!="Baja",'MATRIZ DE RIESGOS '!#REF!="Mayor"),CONCATENATE("R3C",'MATRIZ DE RIESGOS '!#REF!),"")</f>
        <v>#REF!</v>
      </c>
      <c r="AH38" s="52" t="e">
        <f>IF(AND('MATRIZ DE RIESGOS '!#REF!="Baja",'MATRIZ DE RIESGOS '!#REF!="Catastrófico"),CONCATENATE("R3C",'MATRIZ DE RIESGOS '!#REF!),"")</f>
        <v>#REF!</v>
      </c>
      <c r="AI38" s="53" t="e">
        <f>IF(AND('MATRIZ DE RIESGOS '!#REF!="Baja",'MATRIZ DE RIESGOS '!#REF!="Catastrófico"),CONCATENATE("R3C",'MATRIZ DE RIESGOS '!#REF!),"")</f>
        <v>#REF!</v>
      </c>
      <c r="AJ38" s="53" t="e">
        <f>IF(AND('MATRIZ DE RIESGOS '!#REF!="Baja",'MATRIZ DE RIESGOS '!#REF!="Catastrófico"),CONCATENATE("R3C",'MATRIZ DE RIESGOS '!#REF!),"")</f>
        <v>#REF!</v>
      </c>
      <c r="AK38" s="53" t="e">
        <f>IF(AND('MATRIZ DE RIESGOS '!#REF!="Baja",'MATRIZ DE RIESGOS '!#REF!="Catastrófico"),CONCATENATE("R3C",'MATRIZ DE RIESGOS '!#REF!),"")</f>
        <v>#REF!</v>
      </c>
      <c r="AL38" s="53" t="e">
        <f>IF(AND('MATRIZ DE RIESGOS '!#REF!="Baja",'MATRIZ DE RIESGOS '!#REF!="Catastrófico"),CONCATENATE("R3C",'MATRIZ DE RIESGOS '!#REF!),"")</f>
        <v>#REF!</v>
      </c>
      <c r="AM38" s="54" t="e">
        <f>IF(AND('MATRIZ DE RIESGOS '!#REF!="Baja",'MATRIZ DE RIESGOS '!#REF!="Catastrófico"),CONCATENATE("R3C",'MATRIZ DE RIESGOS '!#REF!),"")</f>
        <v>#REF!</v>
      </c>
      <c r="AN38" s="1"/>
      <c r="AO38" s="138"/>
      <c r="AP38" s="128"/>
      <c r="AQ38" s="128"/>
      <c r="AR38" s="128"/>
      <c r="AS38" s="128"/>
      <c r="AT38" s="129"/>
      <c r="AU38" s="1"/>
      <c r="AV38" s="1"/>
      <c r="AW38" s="1"/>
      <c r="AX38" s="1"/>
      <c r="AY38" s="1"/>
      <c r="AZ38" s="1"/>
      <c r="BA38" s="1"/>
      <c r="BB38" s="1"/>
      <c r="BC38" s="1"/>
      <c r="BD38" s="1"/>
      <c r="BE38" s="1"/>
      <c r="BF38" s="1"/>
      <c r="BG38" s="1"/>
      <c r="BH38" s="1"/>
      <c r="BI38" s="1"/>
    </row>
    <row r="39" spans="1:61" ht="15" customHeight="1" x14ac:dyDescent="0.25">
      <c r="A39" s="1"/>
      <c r="B39" s="227"/>
      <c r="C39" s="128"/>
      <c r="D39" s="129"/>
      <c r="E39" s="138"/>
      <c r="F39" s="128"/>
      <c r="G39" s="128"/>
      <c r="H39" s="128"/>
      <c r="I39" s="128"/>
      <c r="J39" s="73" t="e">
        <f>IF(AND('MATRIZ DE RIESGOS '!#REF!="Baja",'MATRIZ DE RIESGOS '!#REF!="Leve"),CONCATENATE("R4C",'MATRIZ DE RIESGOS '!#REF!),"")</f>
        <v>#REF!</v>
      </c>
      <c r="K39" s="74" t="e">
        <f>IF(AND('MATRIZ DE RIESGOS '!#REF!="Baja",'MATRIZ DE RIESGOS '!#REF!="Leve"),CONCATENATE("R4C",'MATRIZ DE RIESGOS '!#REF!),"")</f>
        <v>#REF!</v>
      </c>
      <c r="L39" s="74" t="e">
        <f>IF(AND('MATRIZ DE RIESGOS '!#REF!="Baja",'MATRIZ DE RIESGOS '!#REF!="Leve"),CONCATENATE("R4C",'MATRIZ DE RIESGOS '!#REF!),"")</f>
        <v>#REF!</v>
      </c>
      <c r="M39" s="74" t="e">
        <f>IF(AND('MATRIZ DE RIESGOS '!#REF!="Baja",'MATRIZ DE RIESGOS '!#REF!="Leve"),CONCATENATE("R4C",'MATRIZ DE RIESGOS '!#REF!),"")</f>
        <v>#REF!</v>
      </c>
      <c r="N39" s="74" t="e">
        <f>IF(AND('MATRIZ DE RIESGOS '!#REF!="Baja",'MATRIZ DE RIESGOS '!#REF!="Leve"),CONCATENATE("R4C",'MATRIZ DE RIESGOS '!#REF!),"")</f>
        <v>#REF!</v>
      </c>
      <c r="O39" s="75" t="e">
        <f>IF(AND('MATRIZ DE RIESGOS '!#REF!="Baja",'MATRIZ DE RIESGOS '!#REF!="Leve"),CONCATENATE("R4C",'MATRIZ DE RIESGOS '!#REF!),"")</f>
        <v>#REF!</v>
      </c>
      <c r="P39" s="64" t="e">
        <f>IF(AND('MATRIZ DE RIESGOS '!#REF!="Baja",'MATRIZ DE RIESGOS '!#REF!="Menor"),CONCATENATE("R4C",'MATRIZ DE RIESGOS '!#REF!),"")</f>
        <v>#REF!</v>
      </c>
      <c r="Q39" s="65" t="e">
        <f>IF(AND('MATRIZ DE RIESGOS '!#REF!="Baja",'MATRIZ DE RIESGOS '!#REF!="Menor"),CONCATENATE("R4C",'MATRIZ DE RIESGOS '!#REF!),"")</f>
        <v>#REF!</v>
      </c>
      <c r="R39" s="65" t="e">
        <f>IF(AND('MATRIZ DE RIESGOS '!#REF!="Baja",'MATRIZ DE RIESGOS '!#REF!="Menor"),CONCATENATE("R4C",'MATRIZ DE RIESGOS '!#REF!),"")</f>
        <v>#REF!</v>
      </c>
      <c r="S39" s="65" t="e">
        <f>IF(AND('MATRIZ DE RIESGOS '!#REF!="Baja",'MATRIZ DE RIESGOS '!#REF!="Menor"),CONCATENATE("R4C",'MATRIZ DE RIESGOS '!#REF!),"")</f>
        <v>#REF!</v>
      </c>
      <c r="T39" s="65" t="e">
        <f>IF(AND('MATRIZ DE RIESGOS '!#REF!="Baja",'MATRIZ DE RIESGOS '!#REF!="Menor"),CONCATENATE("R4C",'MATRIZ DE RIESGOS '!#REF!),"")</f>
        <v>#REF!</v>
      </c>
      <c r="U39" s="66" t="e">
        <f>IF(AND('MATRIZ DE RIESGOS '!#REF!="Baja",'MATRIZ DE RIESGOS '!#REF!="Menor"),CONCATENATE("R4C",'MATRIZ DE RIESGOS '!#REF!),"")</f>
        <v>#REF!</v>
      </c>
      <c r="V39" s="64" t="e">
        <f>IF(AND('MATRIZ DE RIESGOS '!#REF!="Baja",'MATRIZ DE RIESGOS '!#REF!="Moderado"),CONCATENATE("R4C",'MATRIZ DE RIESGOS '!#REF!),"")</f>
        <v>#REF!</v>
      </c>
      <c r="W39" s="65" t="e">
        <f>IF(AND('MATRIZ DE RIESGOS '!#REF!="Baja",'MATRIZ DE RIESGOS '!#REF!="Moderado"),CONCATENATE("R4C",'MATRIZ DE RIESGOS '!#REF!),"")</f>
        <v>#REF!</v>
      </c>
      <c r="X39" s="65" t="e">
        <f>IF(AND('MATRIZ DE RIESGOS '!#REF!="Baja",'MATRIZ DE RIESGOS '!#REF!="Moderado"),CONCATENATE("R4C",'MATRIZ DE RIESGOS '!#REF!),"")</f>
        <v>#REF!</v>
      </c>
      <c r="Y39" s="65" t="e">
        <f>IF(AND('MATRIZ DE RIESGOS '!#REF!="Baja",'MATRIZ DE RIESGOS '!#REF!="Moderado"),CONCATENATE("R4C",'MATRIZ DE RIESGOS '!#REF!),"")</f>
        <v>#REF!</v>
      </c>
      <c r="Z39" s="65" t="e">
        <f>IF(AND('MATRIZ DE RIESGOS '!#REF!="Baja",'MATRIZ DE RIESGOS '!#REF!="Moderado"),CONCATENATE("R4C",'MATRIZ DE RIESGOS '!#REF!),"")</f>
        <v>#REF!</v>
      </c>
      <c r="AA39" s="66" t="e">
        <f>IF(AND('MATRIZ DE RIESGOS '!#REF!="Baja",'MATRIZ DE RIESGOS '!#REF!="Moderado"),CONCATENATE("R4C",'MATRIZ DE RIESGOS '!#REF!),"")</f>
        <v>#REF!</v>
      </c>
      <c r="AB39" s="49" t="e">
        <f>IF(AND('MATRIZ DE RIESGOS '!#REF!="Baja",'MATRIZ DE RIESGOS '!#REF!="Mayor"),CONCATENATE("R4C",'MATRIZ DE RIESGOS '!#REF!),"")</f>
        <v>#REF!</v>
      </c>
      <c r="AC39" s="50" t="e">
        <f>IF(AND('MATRIZ DE RIESGOS '!#REF!="Baja",'MATRIZ DE RIESGOS '!#REF!="Mayor"),CONCATENATE("R4C",'MATRIZ DE RIESGOS '!#REF!),"")</f>
        <v>#REF!</v>
      </c>
      <c r="AD39" s="50" t="e">
        <f>IF(AND('MATRIZ DE RIESGOS '!#REF!="Baja",'MATRIZ DE RIESGOS '!#REF!="Mayor"),CONCATENATE("R4C",'MATRIZ DE RIESGOS '!#REF!),"")</f>
        <v>#REF!</v>
      </c>
      <c r="AE39" s="50" t="e">
        <f>IF(AND('MATRIZ DE RIESGOS '!#REF!="Baja",'MATRIZ DE RIESGOS '!#REF!="Mayor"),CONCATENATE("R4C",'MATRIZ DE RIESGOS '!#REF!),"")</f>
        <v>#REF!</v>
      </c>
      <c r="AF39" s="50" t="e">
        <f>IF(AND('MATRIZ DE RIESGOS '!#REF!="Baja",'MATRIZ DE RIESGOS '!#REF!="Mayor"),CONCATENATE("R4C",'MATRIZ DE RIESGOS '!#REF!),"")</f>
        <v>#REF!</v>
      </c>
      <c r="AG39" s="51" t="e">
        <f>IF(AND('MATRIZ DE RIESGOS '!#REF!="Baja",'MATRIZ DE RIESGOS '!#REF!="Mayor"),CONCATENATE("R4C",'MATRIZ DE RIESGOS '!#REF!),"")</f>
        <v>#REF!</v>
      </c>
      <c r="AH39" s="52" t="e">
        <f>IF(AND('MATRIZ DE RIESGOS '!#REF!="Baja",'MATRIZ DE RIESGOS '!#REF!="Catastrófico"),CONCATENATE("R4C",'MATRIZ DE RIESGOS '!#REF!),"")</f>
        <v>#REF!</v>
      </c>
      <c r="AI39" s="53" t="e">
        <f>IF(AND('MATRIZ DE RIESGOS '!#REF!="Baja",'MATRIZ DE RIESGOS '!#REF!="Catastrófico"),CONCATENATE("R4C",'MATRIZ DE RIESGOS '!#REF!),"")</f>
        <v>#REF!</v>
      </c>
      <c r="AJ39" s="53" t="e">
        <f>IF(AND('MATRIZ DE RIESGOS '!#REF!="Baja",'MATRIZ DE RIESGOS '!#REF!="Catastrófico"),CONCATENATE("R4C",'MATRIZ DE RIESGOS '!#REF!),"")</f>
        <v>#REF!</v>
      </c>
      <c r="AK39" s="53" t="e">
        <f>IF(AND('MATRIZ DE RIESGOS '!#REF!="Baja",'MATRIZ DE RIESGOS '!#REF!="Catastrófico"),CONCATENATE("R4C",'MATRIZ DE RIESGOS '!#REF!),"")</f>
        <v>#REF!</v>
      </c>
      <c r="AL39" s="53" t="e">
        <f>IF(AND('MATRIZ DE RIESGOS '!#REF!="Baja",'MATRIZ DE RIESGOS '!#REF!="Catastrófico"),CONCATENATE("R4C",'MATRIZ DE RIESGOS '!#REF!),"")</f>
        <v>#REF!</v>
      </c>
      <c r="AM39" s="54" t="e">
        <f>IF(AND('MATRIZ DE RIESGOS '!#REF!="Baja",'MATRIZ DE RIESGOS '!#REF!="Catastrófico"),CONCATENATE("R4C",'MATRIZ DE RIESGOS '!#REF!),"")</f>
        <v>#REF!</v>
      </c>
      <c r="AN39" s="1"/>
      <c r="AO39" s="138"/>
      <c r="AP39" s="128"/>
      <c r="AQ39" s="128"/>
      <c r="AR39" s="128"/>
      <c r="AS39" s="128"/>
      <c r="AT39" s="129"/>
      <c r="AU39" s="1"/>
      <c r="AV39" s="1"/>
      <c r="AW39" s="1"/>
      <c r="AX39" s="1"/>
      <c r="AY39" s="1"/>
      <c r="AZ39" s="1"/>
      <c r="BA39" s="1"/>
      <c r="BB39" s="1"/>
      <c r="BC39" s="1"/>
      <c r="BD39" s="1"/>
      <c r="BE39" s="1"/>
      <c r="BF39" s="1"/>
      <c r="BG39" s="1"/>
      <c r="BH39" s="1"/>
      <c r="BI39" s="1"/>
    </row>
    <row r="40" spans="1:61" ht="15" customHeight="1" x14ac:dyDescent="0.25">
      <c r="A40" s="1"/>
      <c r="B40" s="227"/>
      <c r="C40" s="128"/>
      <c r="D40" s="129"/>
      <c r="E40" s="138"/>
      <c r="F40" s="128"/>
      <c r="G40" s="128"/>
      <c r="H40" s="128"/>
      <c r="I40" s="128"/>
      <c r="J40" s="73" t="e">
        <f>IF(AND('MATRIZ DE RIESGOS '!#REF!="Baja",'MATRIZ DE RIESGOS '!#REF!="Leve"),CONCATENATE("R5C",'MATRIZ DE RIESGOS '!#REF!),"")</f>
        <v>#REF!</v>
      </c>
      <c r="K40" s="74" t="e">
        <f>IF(AND('MATRIZ DE RIESGOS '!#REF!="Baja",'MATRIZ DE RIESGOS '!#REF!="Leve"),CONCATENATE("R5C",'MATRIZ DE RIESGOS '!#REF!),"")</f>
        <v>#REF!</v>
      </c>
      <c r="L40" s="74" t="e">
        <f>IF(AND('MATRIZ DE RIESGOS '!#REF!="Baja",'MATRIZ DE RIESGOS '!#REF!="Leve"),CONCATENATE("R5C",'MATRIZ DE RIESGOS '!#REF!),"")</f>
        <v>#REF!</v>
      </c>
      <c r="M40" s="74" t="e">
        <f>IF(AND('MATRIZ DE RIESGOS '!#REF!="Baja",'MATRIZ DE RIESGOS '!#REF!="Leve"),CONCATENATE("R5C",'MATRIZ DE RIESGOS '!#REF!),"")</f>
        <v>#REF!</v>
      </c>
      <c r="N40" s="74" t="e">
        <f>IF(AND('MATRIZ DE RIESGOS '!#REF!="Baja",'MATRIZ DE RIESGOS '!#REF!="Leve"),CONCATENATE("R5C",'MATRIZ DE RIESGOS '!#REF!),"")</f>
        <v>#REF!</v>
      </c>
      <c r="O40" s="75" t="e">
        <f>IF(AND('MATRIZ DE RIESGOS '!#REF!="Baja",'MATRIZ DE RIESGOS '!#REF!="Leve"),CONCATENATE("R5C",'MATRIZ DE RIESGOS '!#REF!),"")</f>
        <v>#REF!</v>
      </c>
      <c r="P40" s="64" t="e">
        <f>IF(AND('MATRIZ DE RIESGOS '!#REF!="Baja",'MATRIZ DE RIESGOS '!#REF!="Menor"),CONCATENATE("R5C",'MATRIZ DE RIESGOS '!#REF!),"")</f>
        <v>#REF!</v>
      </c>
      <c r="Q40" s="65" t="e">
        <f>IF(AND('MATRIZ DE RIESGOS '!#REF!="Baja",'MATRIZ DE RIESGOS '!#REF!="Menor"),CONCATENATE("R5C",'MATRIZ DE RIESGOS '!#REF!),"")</f>
        <v>#REF!</v>
      </c>
      <c r="R40" s="65" t="e">
        <f>IF(AND('MATRIZ DE RIESGOS '!#REF!="Baja",'MATRIZ DE RIESGOS '!#REF!="Menor"),CONCATENATE("R5C",'MATRIZ DE RIESGOS '!#REF!),"")</f>
        <v>#REF!</v>
      </c>
      <c r="S40" s="65" t="e">
        <f>IF(AND('MATRIZ DE RIESGOS '!#REF!="Baja",'MATRIZ DE RIESGOS '!#REF!="Menor"),CONCATENATE("R5C",'MATRIZ DE RIESGOS '!#REF!),"")</f>
        <v>#REF!</v>
      </c>
      <c r="T40" s="65" t="e">
        <f>IF(AND('MATRIZ DE RIESGOS '!#REF!="Baja",'MATRIZ DE RIESGOS '!#REF!="Menor"),CONCATENATE("R5C",'MATRIZ DE RIESGOS '!#REF!),"")</f>
        <v>#REF!</v>
      </c>
      <c r="U40" s="66" t="e">
        <f>IF(AND('MATRIZ DE RIESGOS '!#REF!="Baja",'MATRIZ DE RIESGOS '!#REF!="Menor"),CONCATENATE("R5C",'MATRIZ DE RIESGOS '!#REF!),"")</f>
        <v>#REF!</v>
      </c>
      <c r="V40" s="64" t="e">
        <f>IF(AND('MATRIZ DE RIESGOS '!#REF!="Baja",'MATRIZ DE RIESGOS '!#REF!="Moderado"),CONCATENATE("R5C",'MATRIZ DE RIESGOS '!#REF!),"")</f>
        <v>#REF!</v>
      </c>
      <c r="W40" s="65" t="e">
        <f>IF(AND('MATRIZ DE RIESGOS '!#REF!="Baja",'MATRIZ DE RIESGOS '!#REF!="Moderado"),CONCATENATE("R5C",'MATRIZ DE RIESGOS '!#REF!),"")</f>
        <v>#REF!</v>
      </c>
      <c r="X40" s="65" t="e">
        <f>IF(AND('MATRIZ DE RIESGOS '!#REF!="Baja",'MATRIZ DE RIESGOS '!#REF!="Moderado"),CONCATENATE("R5C",'MATRIZ DE RIESGOS '!#REF!),"")</f>
        <v>#REF!</v>
      </c>
      <c r="Y40" s="65" t="e">
        <f>IF(AND('MATRIZ DE RIESGOS '!#REF!="Baja",'MATRIZ DE RIESGOS '!#REF!="Moderado"),CONCATENATE("R5C",'MATRIZ DE RIESGOS '!#REF!),"")</f>
        <v>#REF!</v>
      </c>
      <c r="Z40" s="65" t="e">
        <f>IF(AND('MATRIZ DE RIESGOS '!#REF!="Baja",'MATRIZ DE RIESGOS '!#REF!="Moderado"),CONCATENATE("R5C",'MATRIZ DE RIESGOS '!#REF!),"")</f>
        <v>#REF!</v>
      </c>
      <c r="AA40" s="66" t="e">
        <f>IF(AND('MATRIZ DE RIESGOS '!#REF!="Baja",'MATRIZ DE RIESGOS '!#REF!="Moderado"),CONCATENATE("R5C",'MATRIZ DE RIESGOS '!#REF!),"")</f>
        <v>#REF!</v>
      </c>
      <c r="AB40" s="49" t="e">
        <f>IF(AND('MATRIZ DE RIESGOS '!#REF!="Baja",'MATRIZ DE RIESGOS '!#REF!="Mayor"),CONCATENATE("R5C",'MATRIZ DE RIESGOS '!#REF!),"")</f>
        <v>#REF!</v>
      </c>
      <c r="AC40" s="50" t="e">
        <f>IF(AND('MATRIZ DE RIESGOS '!#REF!="Baja",'MATRIZ DE RIESGOS '!#REF!="Mayor"),CONCATENATE("R5C",'MATRIZ DE RIESGOS '!#REF!),"")</f>
        <v>#REF!</v>
      </c>
      <c r="AD40" s="50" t="e">
        <f>IF(AND('MATRIZ DE RIESGOS '!#REF!="Baja",'MATRIZ DE RIESGOS '!#REF!="Mayor"),CONCATENATE("R5C",'MATRIZ DE RIESGOS '!#REF!),"")</f>
        <v>#REF!</v>
      </c>
      <c r="AE40" s="50" t="e">
        <f>IF(AND('MATRIZ DE RIESGOS '!#REF!="Baja",'MATRIZ DE RIESGOS '!#REF!="Mayor"),CONCATENATE("R5C",'MATRIZ DE RIESGOS '!#REF!),"")</f>
        <v>#REF!</v>
      </c>
      <c r="AF40" s="50" t="e">
        <f>IF(AND('MATRIZ DE RIESGOS '!#REF!="Baja",'MATRIZ DE RIESGOS '!#REF!="Mayor"),CONCATENATE("R5C",'MATRIZ DE RIESGOS '!#REF!),"")</f>
        <v>#REF!</v>
      </c>
      <c r="AG40" s="51" t="e">
        <f>IF(AND('MATRIZ DE RIESGOS '!#REF!="Baja",'MATRIZ DE RIESGOS '!#REF!="Mayor"),CONCATENATE("R5C",'MATRIZ DE RIESGOS '!#REF!),"")</f>
        <v>#REF!</v>
      </c>
      <c r="AH40" s="52" t="e">
        <f>IF(AND('MATRIZ DE RIESGOS '!#REF!="Baja",'MATRIZ DE RIESGOS '!#REF!="Catastrófico"),CONCATENATE("R5C",'MATRIZ DE RIESGOS '!#REF!),"")</f>
        <v>#REF!</v>
      </c>
      <c r="AI40" s="53" t="e">
        <f>IF(AND('MATRIZ DE RIESGOS '!#REF!="Baja",'MATRIZ DE RIESGOS '!#REF!="Catastrófico"),CONCATENATE("R5C",'MATRIZ DE RIESGOS '!#REF!),"")</f>
        <v>#REF!</v>
      </c>
      <c r="AJ40" s="53" t="e">
        <f>IF(AND('MATRIZ DE RIESGOS '!#REF!="Baja",'MATRIZ DE RIESGOS '!#REF!="Catastrófico"),CONCATENATE("R5C",'MATRIZ DE RIESGOS '!#REF!),"")</f>
        <v>#REF!</v>
      </c>
      <c r="AK40" s="53" t="e">
        <f>IF(AND('MATRIZ DE RIESGOS '!#REF!="Baja",'MATRIZ DE RIESGOS '!#REF!="Catastrófico"),CONCATENATE("R5C",'MATRIZ DE RIESGOS '!#REF!),"")</f>
        <v>#REF!</v>
      </c>
      <c r="AL40" s="53" t="e">
        <f>IF(AND('MATRIZ DE RIESGOS '!#REF!="Baja",'MATRIZ DE RIESGOS '!#REF!="Catastrófico"),CONCATENATE("R5C",'MATRIZ DE RIESGOS '!#REF!),"")</f>
        <v>#REF!</v>
      </c>
      <c r="AM40" s="54" t="e">
        <f>IF(AND('MATRIZ DE RIESGOS '!#REF!="Baja",'MATRIZ DE RIESGOS '!#REF!="Catastrófico"),CONCATENATE("R5C",'MATRIZ DE RIESGOS '!#REF!),"")</f>
        <v>#REF!</v>
      </c>
      <c r="AN40" s="1"/>
      <c r="AO40" s="138"/>
      <c r="AP40" s="128"/>
      <c r="AQ40" s="128"/>
      <c r="AR40" s="128"/>
      <c r="AS40" s="128"/>
      <c r="AT40" s="129"/>
      <c r="AU40" s="1"/>
      <c r="AV40" s="1"/>
      <c r="AW40" s="1"/>
      <c r="AX40" s="1"/>
      <c r="AY40" s="1"/>
      <c r="AZ40" s="1"/>
      <c r="BA40" s="1"/>
      <c r="BB40" s="1"/>
      <c r="BC40" s="1"/>
      <c r="BD40" s="1"/>
      <c r="BE40" s="1"/>
      <c r="BF40" s="1"/>
      <c r="BG40" s="1"/>
      <c r="BH40" s="1"/>
      <c r="BI40" s="1"/>
    </row>
    <row r="41" spans="1:61" ht="15" customHeight="1" x14ac:dyDescent="0.25">
      <c r="A41" s="1"/>
      <c r="B41" s="227"/>
      <c r="C41" s="128"/>
      <c r="D41" s="129"/>
      <c r="E41" s="138"/>
      <c r="F41" s="128"/>
      <c r="G41" s="128"/>
      <c r="H41" s="128"/>
      <c r="I41" s="128"/>
      <c r="J41" s="73" t="e">
        <f>IF(AND('MATRIZ DE RIESGOS '!#REF!="Baja",'MATRIZ DE RIESGOS '!#REF!="Leve"),CONCATENATE("R6C",'MATRIZ DE RIESGOS '!#REF!),"")</f>
        <v>#REF!</v>
      </c>
      <c r="K41" s="74" t="e">
        <f>IF(AND('MATRIZ DE RIESGOS '!#REF!="Baja",'MATRIZ DE RIESGOS '!#REF!="Leve"),CONCATENATE("R6C",'MATRIZ DE RIESGOS '!#REF!),"")</f>
        <v>#REF!</v>
      </c>
      <c r="L41" s="74" t="e">
        <f>IF(AND('MATRIZ DE RIESGOS '!#REF!="Baja",'MATRIZ DE RIESGOS '!#REF!="Leve"),CONCATENATE("R6C",'MATRIZ DE RIESGOS '!#REF!),"")</f>
        <v>#REF!</v>
      </c>
      <c r="M41" s="74" t="e">
        <f>IF(AND('MATRIZ DE RIESGOS '!#REF!="Baja",'MATRIZ DE RIESGOS '!#REF!="Leve"),CONCATENATE("R6C",'MATRIZ DE RIESGOS '!#REF!),"")</f>
        <v>#REF!</v>
      </c>
      <c r="N41" s="74" t="e">
        <f>IF(AND('MATRIZ DE RIESGOS '!#REF!="Baja",'MATRIZ DE RIESGOS '!#REF!="Leve"),CONCATENATE("R6C",'MATRIZ DE RIESGOS '!#REF!),"")</f>
        <v>#REF!</v>
      </c>
      <c r="O41" s="75" t="e">
        <f>IF(AND('MATRIZ DE RIESGOS '!#REF!="Baja",'MATRIZ DE RIESGOS '!#REF!="Leve"),CONCATENATE("R6C",'MATRIZ DE RIESGOS '!#REF!),"")</f>
        <v>#REF!</v>
      </c>
      <c r="P41" s="64" t="e">
        <f>IF(AND('MATRIZ DE RIESGOS '!#REF!="Baja",'MATRIZ DE RIESGOS '!#REF!="Menor"),CONCATENATE("R6C",'MATRIZ DE RIESGOS '!#REF!),"")</f>
        <v>#REF!</v>
      </c>
      <c r="Q41" s="65" t="e">
        <f>IF(AND('MATRIZ DE RIESGOS '!#REF!="Baja",'MATRIZ DE RIESGOS '!#REF!="Menor"),CONCATENATE("R6C",'MATRIZ DE RIESGOS '!#REF!),"")</f>
        <v>#REF!</v>
      </c>
      <c r="R41" s="65" t="e">
        <f>IF(AND('MATRIZ DE RIESGOS '!#REF!="Baja",'MATRIZ DE RIESGOS '!#REF!="Menor"),CONCATENATE("R6C",'MATRIZ DE RIESGOS '!#REF!),"")</f>
        <v>#REF!</v>
      </c>
      <c r="S41" s="65" t="e">
        <f>IF(AND('MATRIZ DE RIESGOS '!#REF!="Baja",'MATRIZ DE RIESGOS '!#REF!="Menor"),CONCATENATE("R6C",'MATRIZ DE RIESGOS '!#REF!),"")</f>
        <v>#REF!</v>
      </c>
      <c r="T41" s="65" t="e">
        <f>IF(AND('MATRIZ DE RIESGOS '!#REF!="Baja",'MATRIZ DE RIESGOS '!#REF!="Menor"),CONCATENATE("R6C",'MATRIZ DE RIESGOS '!#REF!),"")</f>
        <v>#REF!</v>
      </c>
      <c r="U41" s="66" t="e">
        <f>IF(AND('MATRIZ DE RIESGOS '!#REF!="Baja",'MATRIZ DE RIESGOS '!#REF!="Menor"),CONCATENATE("R6C",'MATRIZ DE RIESGOS '!#REF!),"")</f>
        <v>#REF!</v>
      </c>
      <c r="V41" s="64" t="e">
        <f>IF(AND('MATRIZ DE RIESGOS '!#REF!="Baja",'MATRIZ DE RIESGOS '!#REF!="Moderado"),CONCATENATE("R6C",'MATRIZ DE RIESGOS '!#REF!),"")</f>
        <v>#REF!</v>
      </c>
      <c r="W41" s="65" t="e">
        <f>IF(AND('MATRIZ DE RIESGOS '!#REF!="Baja",'MATRIZ DE RIESGOS '!#REF!="Moderado"),CONCATENATE("R6C",'MATRIZ DE RIESGOS '!#REF!),"")</f>
        <v>#REF!</v>
      </c>
      <c r="X41" s="65" t="e">
        <f>IF(AND('MATRIZ DE RIESGOS '!#REF!="Baja",'MATRIZ DE RIESGOS '!#REF!="Moderado"),CONCATENATE("R6C",'MATRIZ DE RIESGOS '!#REF!),"")</f>
        <v>#REF!</v>
      </c>
      <c r="Y41" s="65" t="e">
        <f>IF(AND('MATRIZ DE RIESGOS '!#REF!="Baja",'MATRIZ DE RIESGOS '!#REF!="Moderado"),CONCATENATE("R6C",'MATRIZ DE RIESGOS '!#REF!),"")</f>
        <v>#REF!</v>
      </c>
      <c r="Z41" s="65" t="e">
        <f>IF(AND('MATRIZ DE RIESGOS '!#REF!="Baja",'MATRIZ DE RIESGOS '!#REF!="Moderado"),CONCATENATE("R6C",'MATRIZ DE RIESGOS '!#REF!),"")</f>
        <v>#REF!</v>
      </c>
      <c r="AA41" s="66" t="e">
        <f>IF(AND('MATRIZ DE RIESGOS '!#REF!="Baja",'MATRIZ DE RIESGOS '!#REF!="Moderado"),CONCATENATE("R6C",'MATRIZ DE RIESGOS '!#REF!),"")</f>
        <v>#REF!</v>
      </c>
      <c r="AB41" s="49" t="e">
        <f>IF(AND('MATRIZ DE RIESGOS '!#REF!="Baja",'MATRIZ DE RIESGOS '!#REF!="Mayor"),CONCATENATE("R6C",'MATRIZ DE RIESGOS '!#REF!),"")</f>
        <v>#REF!</v>
      </c>
      <c r="AC41" s="50" t="e">
        <f>IF(AND('MATRIZ DE RIESGOS '!#REF!="Baja",'MATRIZ DE RIESGOS '!#REF!="Mayor"),CONCATENATE("R6C",'MATRIZ DE RIESGOS '!#REF!),"")</f>
        <v>#REF!</v>
      </c>
      <c r="AD41" s="50" t="e">
        <f>IF(AND('MATRIZ DE RIESGOS '!#REF!="Baja",'MATRIZ DE RIESGOS '!#REF!="Mayor"),CONCATENATE("R6C",'MATRIZ DE RIESGOS '!#REF!),"")</f>
        <v>#REF!</v>
      </c>
      <c r="AE41" s="50" t="e">
        <f>IF(AND('MATRIZ DE RIESGOS '!#REF!="Baja",'MATRIZ DE RIESGOS '!#REF!="Mayor"),CONCATENATE("R6C",'MATRIZ DE RIESGOS '!#REF!),"")</f>
        <v>#REF!</v>
      </c>
      <c r="AF41" s="50" t="e">
        <f>IF(AND('MATRIZ DE RIESGOS '!#REF!="Baja",'MATRIZ DE RIESGOS '!#REF!="Mayor"),CONCATENATE("R6C",'MATRIZ DE RIESGOS '!#REF!),"")</f>
        <v>#REF!</v>
      </c>
      <c r="AG41" s="51" t="e">
        <f>IF(AND('MATRIZ DE RIESGOS '!#REF!="Baja",'MATRIZ DE RIESGOS '!#REF!="Mayor"),CONCATENATE("R6C",'MATRIZ DE RIESGOS '!#REF!),"")</f>
        <v>#REF!</v>
      </c>
      <c r="AH41" s="52" t="e">
        <f>IF(AND('MATRIZ DE RIESGOS '!#REF!="Baja",'MATRIZ DE RIESGOS '!#REF!="Catastrófico"),CONCATENATE("R6C",'MATRIZ DE RIESGOS '!#REF!),"")</f>
        <v>#REF!</v>
      </c>
      <c r="AI41" s="53" t="e">
        <f>IF(AND('MATRIZ DE RIESGOS '!#REF!="Baja",'MATRIZ DE RIESGOS '!#REF!="Catastrófico"),CONCATENATE("R6C",'MATRIZ DE RIESGOS '!#REF!),"")</f>
        <v>#REF!</v>
      </c>
      <c r="AJ41" s="53" t="e">
        <f>IF(AND('MATRIZ DE RIESGOS '!#REF!="Baja",'MATRIZ DE RIESGOS '!#REF!="Catastrófico"),CONCATENATE("R6C",'MATRIZ DE RIESGOS '!#REF!),"")</f>
        <v>#REF!</v>
      </c>
      <c r="AK41" s="53" t="e">
        <f>IF(AND('MATRIZ DE RIESGOS '!#REF!="Baja",'MATRIZ DE RIESGOS '!#REF!="Catastrófico"),CONCATENATE("R6C",'MATRIZ DE RIESGOS '!#REF!),"")</f>
        <v>#REF!</v>
      </c>
      <c r="AL41" s="53" t="e">
        <f>IF(AND('MATRIZ DE RIESGOS '!#REF!="Baja",'MATRIZ DE RIESGOS '!#REF!="Catastrófico"),CONCATENATE("R6C",'MATRIZ DE RIESGOS '!#REF!),"")</f>
        <v>#REF!</v>
      </c>
      <c r="AM41" s="54" t="e">
        <f>IF(AND('MATRIZ DE RIESGOS '!#REF!="Baja",'MATRIZ DE RIESGOS '!#REF!="Catastrófico"),CONCATENATE("R6C",'MATRIZ DE RIESGOS '!#REF!),"")</f>
        <v>#REF!</v>
      </c>
      <c r="AN41" s="1"/>
      <c r="AO41" s="138"/>
      <c r="AP41" s="128"/>
      <c r="AQ41" s="128"/>
      <c r="AR41" s="128"/>
      <c r="AS41" s="128"/>
      <c r="AT41" s="129"/>
      <c r="AU41" s="1"/>
      <c r="AV41" s="1"/>
      <c r="AW41" s="1"/>
      <c r="AX41" s="1"/>
      <c r="AY41" s="1"/>
      <c r="AZ41" s="1"/>
      <c r="BA41" s="1"/>
      <c r="BB41" s="1"/>
      <c r="BC41" s="1"/>
      <c r="BD41" s="1"/>
      <c r="BE41" s="1"/>
      <c r="BF41" s="1"/>
      <c r="BG41" s="1"/>
      <c r="BH41" s="1"/>
      <c r="BI41" s="1"/>
    </row>
    <row r="42" spans="1:61" ht="15" customHeight="1" x14ac:dyDescent="0.25">
      <c r="A42" s="1"/>
      <c r="B42" s="227"/>
      <c r="C42" s="128"/>
      <c r="D42" s="129"/>
      <c r="E42" s="138"/>
      <c r="F42" s="128"/>
      <c r="G42" s="128"/>
      <c r="H42" s="128"/>
      <c r="I42" s="128"/>
      <c r="J42" s="73" t="e">
        <f>IF(AND('MATRIZ DE RIESGOS '!#REF!="Baja",'MATRIZ DE RIESGOS '!#REF!="Leve"),CONCATENATE("R7C",'MATRIZ DE RIESGOS '!#REF!),"")</f>
        <v>#REF!</v>
      </c>
      <c r="K42" s="74" t="e">
        <f>IF(AND('MATRIZ DE RIESGOS '!#REF!="Baja",'MATRIZ DE RIESGOS '!#REF!="Leve"),CONCATENATE("R7C",'MATRIZ DE RIESGOS '!#REF!),"")</f>
        <v>#REF!</v>
      </c>
      <c r="L42" s="74" t="e">
        <f>IF(AND('MATRIZ DE RIESGOS '!#REF!="Baja",'MATRIZ DE RIESGOS '!#REF!="Leve"),CONCATENATE("R7C",'MATRIZ DE RIESGOS '!#REF!),"")</f>
        <v>#REF!</v>
      </c>
      <c r="M42" s="74" t="e">
        <f>IF(AND('MATRIZ DE RIESGOS '!#REF!="Baja",'MATRIZ DE RIESGOS '!#REF!="Leve"),CONCATENATE("R7C",'MATRIZ DE RIESGOS '!#REF!),"")</f>
        <v>#REF!</v>
      </c>
      <c r="N42" s="74" t="e">
        <f>IF(AND('MATRIZ DE RIESGOS '!#REF!="Baja",'MATRIZ DE RIESGOS '!#REF!="Leve"),CONCATENATE("R7C",'MATRIZ DE RIESGOS '!#REF!),"")</f>
        <v>#REF!</v>
      </c>
      <c r="O42" s="75" t="e">
        <f>IF(AND('MATRIZ DE RIESGOS '!#REF!="Baja",'MATRIZ DE RIESGOS '!#REF!="Leve"),CONCATENATE("R7C",'MATRIZ DE RIESGOS '!#REF!),"")</f>
        <v>#REF!</v>
      </c>
      <c r="P42" s="64" t="e">
        <f>IF(AND('MATRIZ DE RIESGOS '!#REF!="Baja",'MATRIZ DE RIESGOS '!#REF!="Menor"),CONCATENATE("R7C",'MATRIZ DE RIESGOS '!#REF!),"")</f>
        <v>#REF!</v>
      </c>
      <c r="Q42" s="65" t="e">
        <f>IF(AND('MATRIZ DE RIESGOS '!#REF!="Baja",'MATRIZ DE RIESGOS '!#REF!="Menor"),CONCATENATE("R7C",'MATRIZ DE RIESGOS '!#REF!),"")</f>
        <v>#REF!</v>
      </c>
      <c r="R42" s="65" t="e">
        <f>IF(AND('MATRIZ DE RIESGOS '!#REF!="Baja",'MATRIZ DE RIESGOS '!#REF!="Menor"),CONCATENATE("R7C",'MATRIZ DE RIESGOS '!#REF!),"")</f>
        <v>#REF!</v>
      </c>
      <c r="S42" s="65" t="e">
        <f>IF(AND('MATRIZ DE RIESGOS '!#REF!="Baja",'MATRIZ DE RIESGOS '!#REF!="Menor"),CONCATENATE("R7C",'MATRIZ DE RIESGOS '!#REF!),"")</f>
        <v>#REF!</v>
      </c>
      <c r="T42" s="65" t="e">
        <f>IF(AND('MATRIZ DE RIESGOS '!#REF!="Baja",'MATRIZ DE RIESGOS '!#REF!="Menor"),CONCATENATE("R7C",'MATRIZ DE RIESGOS '!#REF!),"")</f>
        <v>#REF!</v>
      </c>
      <c r="U42" s="66" t="e">
        <f>IF(AND('MATRIZ DE RIESGOS '!#REF!="Baja",'MATRIZ DE RIESGOS '!#REF!="Menor"),CONCATENATE("R7C",'MATRIZ DE RIESGOS '!#REF!),"")</f>
        <v>#REF!</v>
      </c>
      <c r="V42" s="64" t="e">
        <f>IF(AND('MATRIZ DE RIESGOS '!#REF!="Baja",'MATRIZ DE RIESGOS '!#REF!="Moderado"),CONCATENATE("R7C",'MATRIZ DE RIESGOS '!#REF!),"")</f>
        <v>#REF!</v>
      </c>
      <c r="W42" s="65" t="e">
        <f>IF(AND('MATRIZ DE RIESGOS '!#REF!="Baja",'MATRIZ DE RIESGOS '!#REF!="Moderado"),CONCATENATE("R7C",'MATRIZ DE RIESGOS '!#REF!),"")</f>
        <v>#REF!</v>
      </c>
      <c r="X42" s="65" t="e">
        <f>IF(AND('MATRIZ DE RIESGOS '!#REF!="Baja",'MATRIZ DE RIESGOS '!#REF!="Moderado"),CONCATENATE("R7C",'MATRIZ DE RIESGOS '!#REF!),"")</f>
        <v>#REF!</v>
      </c>
      <c r="Y42" s="65" t="e">
        <f>IF(AND('MATRIZ DE RIESGOS '!#REF!="Baja",'MATRIZ DE RIESGOS '!#REF!="Moderado"),CONCATENATE("R7C",'MATRIZ DE RIESGOS '!#REF!),"")</f>
        <v>#REF!</v>
      </c>
      <c r="Z42" s="65" t="e">
        <f>IF(AND('MATRIZ DE RIESGOS '!#REF!="Baja",'MATRIZ DE RIESGOS '!#REF!="Moderado"),CONCATENATE("R7C",'MATRIZ DE RIESGOS '!#REF!),"")</f>
        <v>#REF!</v>
      </c>
      <c r="AA42" s="66" t="e">
        <f>IF(AND('MATRIZ DE RIESGOS '!#REF!="Baja",'MATRIZ DE RIESGOS '!#REF!="Moderado"),CONCATENATE("R7C",'MATRIZ DE RIESGOS '!#REF!),"")</f>
        <v>#REF!</v>
      </c>
      <c r="AB42" s="49" t="e">
        <f>IF(AND('MATRIZ DE RIESGOS '!#REF!="Baja",'MATRIZ DE RIESGOS '!#REF!="Mayor"),CONCATENATE("R7C",'MATRIZ DE RIESGOS '!#REF!),"")</f>
        <v>#REF!</v>
      </c>
      <c r="AC42" s="50" t="e">
        <f>IF(AND('MATRIZ DE RIESGOS '!#REF!="Baja",'MATRIZ DE RIESGOS '!#REF!="Mayor"),CONCATENATE("R7C",'MATRIZ DE RIESGOS '!#REF!),"")</f>
        <v>#REF!</v>
      </c>
      <c r="AD42" s="50" t="e">
        <f>IF(AND('MATRIZ DE RIESGOS '!#REF!="Baja",'MATRIZ DE RIESGOS '!#REF!="Mayor"),CONCATENATE("R7C",'MATRIZ DE RIESGOS '!#REF!),"")</f>
        <v>#REF!</v>
      </c>
      <c r="AE42" s="50" t="e">
        <f>IF(AND('MATRIZ DE RIESGOS '!#REF!="Baja",'MATRIZ DE RIESGOS '!#REF!="Mayor"),CONCATENATE("R7C",'MATRIZ DE RIESGOS '!#REF!),"")</f>
        <v>#REF!</v>
      </c>
      <c r="AF42" s="50" t="e">
        <f>IF(AND('MATRIZ DE RIESGOS '!#REF!="Baja",'MATRIZ DE RIESGOS '!#REF!="Mayor"),CONCATENATE("R7C",'MATRIZ DE RIESGOS '!#REF!),"")</f>
        <v>#REF!</v>
      </c>
      <c r="AG42" s="51" t="e">
        <f>IF(AND('MATRIZ DE RIESGOS '!#REF!="Baja",'MATRIZ DE RIESGOS '!#REF!="Mayor"),CONCATENATE("R7C",'MATRIZ DE RIESGOS '!#REF!),"")</f>
        <v>#REF!</v>
      </c>
      <c r="AH42" s="52" t="e">
        <f>IF(AND('MATRIZ DE RIESGOS '!#REF!="Baja",'MATRIZ DE RIESGOS '!#REF!="Catastrófico"),CONCATENATE("R7C",'MATRIZ DE RIESGOS '!#REF!),"")</f>
        <v>#REF!</v>
      </c>
      <c r="AI42" s="53" t="e">
        <f>IF(AND('MATRIZ DE RIESGOS '!#REF!="Baja",'MATRIZ DE RIESGOS '!#REF!="Catastrófico"),CONCATENATE("R7C",'MATRIZ DE RIESGOS '!#REF!),"")</f>
        <v>#REF!</v>
      </c>
      <c r="AJ42" s="53" t="e">
        <f>IF(AND('MATRIZ DE RIESGOS '!#REF!="Baja",'MATRIZ DE RIESGOS '!#REF!="Catastrófico"),CONCATENATE("R7C",'MATRIZ DE RIESGOS '!#REF!),"")</f>
        <v>#REF!</v>
      </c>
      <c r="AK42" s="53" t="e">
        <f>IF(AND('MATRIZ DE RIESGOS '!#REF!="Baja",'MATRIZ DE RIESGOS '!#REF!="Catastrófico"),CONCATENATE("R7C",'MATRIZ DE RIESGOS '!#REF!),"")</f>
        <v>#REF!</v>
      </c>
      <c r="AL42" s="53" t="e">
        <f>IF(AND('MATRIZ DE RIESGOS '!#REF!="Baja",'MATRIZ DE RIESGOS '!#REF!="Catastrófico"),CONCATENATE("R7C",'MATRIZ DE RIESGOS '!#REF!),"")</f>
        <v>#REF!</v>
      </c>
      <c r="AM42" s="54" t="e">
        <f>IF(AND('MATRIZ DE RIESGOS '!#REF!="Baja",'MATRIZ DE RIESGOS '!#REF!="Catastrófico"),CONCATENATE("R7C",'MATRIZ DE RIESGOS '!#REF!),"")</f>
        <v>#REF!</v>
      </c>
      <c r="AN42" s="1"/>
      <c r="AO42" s="138"/>
      <c r="AP42" s="128"/>
      <c r="AQ42" s="128"/>
      <c r="AR42" s="128"/>
      <c r="AS42" s="128"/>
      <c r="AT42" s="129"/>
      <c r="AU42" s="1"/>
      <c r="AV42" s="1"/>
      <c r="AW42" s="1"/>
      <c r="AX42" s="1"/>
      <c r="AY42" s="1"/>
      <c r="AZ42" s="1"/>
      <c r="BA42" s="1"/>
      <c r="BB42" s="1"/>
      <c r="BC42" s="1"/>
      <c r="BD42" s="1"/>
      <c r="BE42" s="1"/>
      <c r="BF42" s="1"/>
      <c r="BG42" s="1"/>
      <c r="BH42" s="1"/>
      <c r="BI42" s="1"/>
    </row>
    <row r="43" spans="1:61" ht="15" customHeight="1" x14ac:dyDescent="0.25">
      <c r="A43" s="1"/>
      <c r="B43" s="227"/>
      <c r="C43" s="128"/>
      <c r="D43" s="129"/>
      <c r="E43" s="138"/>
      <c r="F43" s="128"/>
      <c r="G43" s="128"/>
      <c r="H43" s="128"/>
      <c r="I43" s="128"/>
      <c r="J43" s="73" t="e">
        <f>IF(AND('MATRIZ DE RIESGOS '!#REF!="Baja",'MATRIZ DE RIESGOS '!#REF!="Leve"),CONCATENATE("R8C",'MATRIZ DE RIESGOS '!#REF!),"")</f>
        <v>#REF!</v>
      </c>
      <c r="K43" s="74" t="e">
        <f>IF(AND('MATRIZ DE RIESGOS '!#REF!="Baja",'MATRIZ DE RIESGOS '!#REF!="Leve"),CONCATENATE("R8C",'MATRIZ DE RIESGOS '!#REF!),"")</f>
        <v>#REF!</v>
      </c>
      <c r="L43" s="74" t="e">
        <f>IF(AND('MATRIZ DE RIESGOS '!#REF!="Baja",'MATRIZ DE RIESGOS '!#REF!="Leve"),CONCATENATE("R8C",'MATRIZ DE RIESGOS '!#REF!),"")</f>
        <v>#REF!</v>
      </c>
      <c r="M43" s="74" t="e">
        <f>IF(AND('MATRIZ DE RIESGOS '!#REF!="Baja",'MATRIZ DE RIESGOS '!#REF!="Leve"),CONCATENATE("R8C",'MATRIZ DE RIESGOS '!#REF!),"")</f>
        <v>#REF!</v>
      </c>
      <c r="N43" s="74" t="e">
        <f>IF(AND('MATRIZ DE RIESGOS '!#REF!="Baja",'MATRIZ DE RIESGOS '!#REF!="Leve"),CONCATENATE("R8C",'MATRIZ DE RIESGOS '!#REF!),"")</f>
        <v>#REF!</v>
      </c>
      <c r="O43" s="75" t="e">
        <f>IF(AND('MATRIZ DE RIESGOS '!#REF!="Baja",'MATRIZ DE RIESGOS '!#REF!="Leve"),CONCATENATE("R8C",'MATRIZ DE RIESGOS '!#REF!),"")</f>
        <v>#REF!</v>
      </c>
      <c r="P43" s="64" t="e">
        <f>IF(AND('MATRIZ DE RIESGOS '!#REF!="Baja",'MATRIZ DE RIESGOS '!#REF!="Menor"),CONCATENATE("R8C",'MATRIZ DE RIESGOS '!#REF!),"")</f>
        <v>#REF!</v>
      </c>
      <c r="Q43" s="65" t="e">
        <f>IF(AND('MATRIZ DE RIESGOS '!#REF!="Baja",'MATRIZ DE RIESGOS '!#REF!="Menor"),CONCATENATE("R8C",'MATRIZ DE RIESGOS '!#REF!),"")</f>
        <v>#REF!</v>
      </c>
      <c r="R43" s="65" t="e">
        <f>IF(AND('MATRIZ DE RIESGOS '!#REF!="Baja",'MATRIZ DE RIESGOS '!#REF!="Menor"),CONCATENATE("R8C",'MATRIZ DE RIESGOS '!#REF!),"")</f>
        <v>#REF!</v>
      </c>
      <c r="S43" s="65" t="e">
        <f>IF(AND('MATRIZ DE RIESGOS '!#REF!="Baja",'MATRIZ DE RIESGOS '!#REF!="Menor"),CONCATENATE("R8C",'MATRIZ DE RIESGOS '!#REF!),"")</f>
        <v>#REF!</v>
      </c>
      <c r="T43" s="65" t="e">
        <f>IF(AND('MATRIZ DE RIESGOS '!#REF!="Baja",'MATRIZ DE RIESGOS '!#REF!="Menor"),CONCATENATE("R8C",'MATRIZ DE RIESGOS '!#REF!),"")</f>
        <v>#REF!</v>
      </c>
      <c r="U43" s="66" t="e">
        <f>IF(AND('MATRIZ DE RIESGOS '!#REF!="Baja",'MATRIZ DE RIESGOS '!#REF!="Menor"),CONCATENATE("R8C",'MATRIZ DE RIESGOS '!#REF!),"")</f>
        <v>#REF!</v>
      </c>
      <c r="V43" s="64" t="e">
        <f>IF(AND('MATRIZ DE RIESGOS '!#REF!="Baja",'MATRIZ DE RIESGOS '!#REF!="Moderado"),CONCATENATE("R8C",'MATRIZ DE RIESGOS '!#REF!),"")</f>
        <v>#REF!</v>
      </c>
      <c r="W43" s="65" t="e">
        <f>IF(AND('MATRIZ DE RIESGOS '!#REF!="Baja",'MATRIZ DE RIESGOS '!#REF!="Moderado"),CONCATENATE("R8C",'MATRIZ DE RIESGOS '!#REF!),"")</f>
        <v>#REF!</v>
      </c>
      <c r="X43" s="65" t="e">
        <f>IF(AND('MATRIZ DE RIESGOS '!#REF!="Baja",'MATRIZ DE RIESGOS '!#REF!="Moderado"),CONCATENATE("R8C",'MATRIZ DE RIESGOS '!#REF!),"")</f>
        <v>#REF!</v>
      </c>
      <c r="Y43" s="65" t="e">
        <f>IF(AND('MATRIZ DE RIESGOS '!#REF!="Baja",'MATRIZ DE RIESGOS '!#REF!="Moderado"),CONCATENATE("R8C",'MATRIZ DE RIESGOS '!#REF!),"")</f>
        <v>#REF!</v>
      </c>
      <c r="Z43" s="65" t="e">
        <f>IF(AND('MATRIZ DE RIESGOS '!#REF!="Baja",'MATRIZ DE RIESGOS '!#REF!="Moderado"),CONCATENATE("R8C",'MATRIZ DE RIESGOS '!#REF!),"")</f>
        <v>#REF!</v>
      </c>
      <c r="AA43" s="66" t="e">
        <f>IF(AND('MATRIZ DE RIESGOS '!#REF!="Baja",'MATRIZ DE RIESGOS '!#REF!="Moderado"),CONCATENATE("R8C",'MATRIZ DE RIESGOS '!#REF!),"")</f>
        <v>#REF!</v>
      </c>
      <c r="AB43" s="49" t="e">
        <f>IF(AND('MATRIZ DE RIESGOS '!#REF!="Baja",'MATRIZ DE RIESGOS '!#REF!="Mayor"),CONCATENATE("R8C",'MATRIZ DE RIESGOS '!#REF!),"")</f>
        <v>#REF!</v>
      </c>
      <c r="AC43" s="50" t="e">
        <f>IF(AND('MATRIZ DE RIESGOS '!#REF!="Baja",'MATRIZ DE RIESGOS '!#REF!="Mayor"),CONCATENATE("R8C",'MATRIZ DE RIESGOS '!#REF!),"")</f>
        <v>#REF!</v>
      </c>
      <c r="AD43" s="50" t="e">
        <f>IF(AND('MATRIZ DE RIESGOS '!#REF!="Baja",'MATRIZ DE RIESGOS '!#REF!="Mayor"),CONCATENATE("R8C",'MATRIZ DE RIESGOS '!#REF!),"")</f>
        <v>#REF!</v>
      </c>
      <c r="AE43" s="50" t="e">
        <f>IF(AND('MATRIZ DE RIESGOS '!#REF!="Baja",'MATRIZ DE RIESGOS '!#REF!="Mayor"),CONCATENATE("R8C",'MATRIZ DE RIESGOS '!#REF!),"")</f>
        <v>#REF!</v>
      </c>
      <c r="AF43" s="50" t="e">
        <f>IF(AND('MATRIZ DE RIESGOS '!#REF!="Baja",'MATRIZ DE RIESGOS '!#REF!="Mayor"),CONCATENATE("R8C",'MATRIZ DE RIESGOS '!#REF!),"")</f>
        <v>#REF!</v>
      </c>
      <c r="AG43" s="51" t="e">
        <f>IF(AND('MATRIZ DE RIESGOS '!#REF!="Baja",'MATRIZ DE RIESGOS '!#REF!="Mayor"),CONCATENATE("R8C",'MATRIZ DE RIESGOS '!#REF!),"")</f>
        <v>#REF!</v>
      </c>
      <c r="AH43" s="52" t="e">
        <f>IF(AND('MATRIZ DE RIESGOS '!#REF!="Baja",'MATRIZ DE RIESGOS '!#REF!="Catastrófico"),CONCATENATE("R8C",'MATRIZ DE RIESGOS '!#REF!),"")</f>
        <v>#REF!</v>
      </c>
      <c r="AI43" s="53" t="e">
        <f>IF(AND('MATRIZ DE RIESGOS '!#REF!="Baja",'MATRIZ DE RIESGOS '!#REF!="Catastrófico"),CONCATENATE("R8C",'MATRIZ DE RIESGOS '!#REF!),"")</f>
        <v>#REF!</v>
      </c>
      <c r="AJ43" s="53" t="e">
        <f>IF(AND('MATRIZ DE RIESGOS '!#REF!="Baja",'MATRIZ DE RIESGOS '!#REF!="Catastrófico"),CONCATENATE("R8C",'MATRIZ DE RIESGOS '!#REF!),"")</f>
        <v>#REF!</v>
      </c>
      <c r="AK43" s="53" t="e">
        <f>IF(AND('MATRIZ DE RIESGOS '!#REF!="Baja",'MATRIZ DE RIESGOS '!#REF!="Catastrófico"),CONCATENATE("R8C",'MATRIZ DE RIESGOS '!#REF!),"")</f>
        <v>#REF!</v>
      </c>
      <c r="AL43" s="53" t="e">
        <f>IF(AND('MATRIZ DE RIESGOS '!#REF!="Baja",'MATRIZ DE RIESGOS '!#REF!="Catastrófico"),CONCATENATE("R8C",'MATRIZ DE RIESGOS '!#REF!),"")</f>
        <v>#REF!</v>
      </c>
      <c r="AM43" s="54" t="e">
        <f>IF(AND('MATRIZ DE RIESGOS '!#REF!="Baja",'MATRIZ DE RIESGOS '!#REF!="Catastrófico"),CONCATENATE("R8C",'MATRIZ DE RIESGOS '!#REF!),"")</f>
        <v>#REF!</v>
      </c>
      <c r="AN43" s="1"/>
      <c r="AO43" s="138"/>
      <c r="AP43" s="128"/>
      <c r="AQ43" s="128"/>
      <c r="AR43" s="128"/>
      <c r="AS43" s="128"/>
      <c r="AT43" s="129"/>
      <c r="AU43" s="1"/>
      <c r="AV43" s="1"/>
      <c r="AW43" s="1"/>
      <c r="AX43" s="1"/>
      <c r="AY43" s="1"/>
      <c r="AZ43" s="1"/>
      <c r="BA43" s="1"/>
      <c r="BB43" s="1"/>
      <c r="BC43" s="1"/>
      <c r="BD43" s="1"/>
      <c r="BE43" s="1"/>
      <c r="BF43" s="1"/>
      <c r="BG43" s="1"/>
      <c r="BH43" s="1"/>
      <c r="BI43" s="1"/>
    </row>
    <row r="44" spans="1:61" ht="15" customHeight="1" x14ac:dyDescent="0.25">
      <c r="A44" s="1"/>
      <c r="B44" s="227"/>
      <c r="C44" s="128"/>
      <c r="D44" s="129"/>
      <c r="E44" s="138"/>
      <c r="F44" s="128"/>
      <c r="G44" s="128"/>
      <c r="H44" s="128"/>
      <c r="I44" s="128"/>
      <c r="J44" s="73" t="e">
        <f>IF(AND('MATRIZ DE RIESGOS '!#REF!="Baja",'MATRIZ DE RIESGOS '!#REF!="Leve"),CONCATENATE("R9C",'MATRIZ DE RIESGOS '!#REF!),"")</f>
        <v>#REF!</v>
      </c>
      <c r="K44" s="74" t="e">
        <f>IF(AND('MATRIZ DE RIESGOS '!#REF!="Baja",'MATRIZ DE RIESGOS '!#REF!="Leve"),CONCATENATE("R9C",'MATRIZ DE RIESGOS '!#REF!),"")</f>
        <v>#REF!</v>
      </c>
      <c r="L44" s="74" t="e">
        <f>IF(AND('MATRIZ DE RIESGOS '!#REF!="Baja",'MATRIZ DE RIESGOS '!#REF!="Leve"),CONCATENATE("R9C",'MATRIZ DE RIESGOS '!#REF!),"")</f>
        <v>#REF!</v>
      </c>
      <c r="M44" s="74" t="e">
        <f>IF(AND('MATRIZ DE RIESGOS '!#REF!="Baja",'MATRIZ DE RIESGOS '!#REF!="Leve"),CONCATENATE("R9C",'MATRIZ DE RIESGOS '!#REF!),"")</f>
        <v>#REF!</v>
      </c>
      <c r="N44" s="74" t="e">
        <f>IF(AND('MATRIZ DE RIESGOS '!#REF!="Baja",'MATRIZ DE RIESGOS '!#REF!="Leve"),CONCATENATE("R9C",'MATRIZ DE RIESGOS '!#REF!),"")</f>
        <v>#REF!</v>
      </c>
      <c r="O44" s="75" t="e">
        <f>IF(AND('MATRIZ DE RIESGOS '!#REF!="Baja",'MATRIZ DE RIESGOS '!#REF!="Leve"),CONCATENATE("R9C",'MATRIZ DE RIESGOS '!#REF!),"")</f>
        <v>#REF!</v>
      </c>
      <c r="P44" s="64" t="e">
        <f>IF(AND('MATRIZ DE RIESGOS '!#REF!="Baja",'MATRIZ DE RIESGOS '!#REF!="Menor"),CONCATENATE("R9C",'MATRIZ DE RIESGOS '!#REF!),"")</f>
        <v>#REF!</v>
      </c>
      <c r="Q44" s="65" t="e">
        <f>IF(AND('MATRIZ DE RIESGOS '!#REF!="Baja",'MATRIZ DE RIESGOS '!#REF!="Menor"),CONCATENATE("R9C",'MATRIZ DE RIESGOS '!#REF!),"")</f>
        <v>#REF!</v>
      </c>
      <c r="R44" s="65" t="e">
        <f>IF(AND('MATRIZ DE RIESGOS '!#REF!="Baja",'MATRIZ DE RIESGOS '!#REF!="Menor"),CONCATENATE("R9C",'MATRIZ DE RIESGOS '!#REF!),"")</f>
        <v>#REF!</v>
      </c>
      <c r="S44" s="65" t="e">
        <f>IF(AND('MATRIZ DE RIESGOS '!#REF!="Baja",'MATRIZ DE RIESGOS '!#REF!="Menor"),CONCATENATE("R9C",'MATRIZ DE RIESGOS '!#REF!),"")</f>
        <v>#REF!</v>
      </c>
      <c r="T44" s="65" t="e">
        <f>IF(AND('MATRIZ DE RIESGOS '!#REF!="Baja",'MATRIZ DE RIESGOS '!#REF!="Menor"),CONCATENATE("R9C",'MATRIZ DE RIESGOS '!#REF!),"")</f>
        <v>#REF!</v>
      </c>
      <c r="U44" s="66" t="e">
        <f>IF(AND('MATRIZ DE RIESGOS '!#REF!="Baja",'MATRIZ DE RIESGOS '!#REF!="Menor"),CONCATENATE("R9C",'MATRIZ DE RIESGOS '!#REF!),"")</f>
        <v>#REF!</v>
      </c>
      <c r="V44" s="64" t="e">
        <f>IF(AND('MATRIZ DE RIESGOS '!#REF!="Baja",'MATRIZ DE RIESGOS '!#REF!="Moderado"),CONCATENATE("R9C",'MATRIZ DE RIESGOS '!#REF!),"")</f>
        <v>#REF!</v>
      </c>
      <c r="W44" s="65" t="e">
        <f>IF(AND('MATRIZ DE RIESGOS '!#REF!="Baja",'MATRIZ DE RIESGOS '!#REF!="Moderado"),CONCATENATE("R9C",'MATRIZ DE RIESGOS '!#REF!),"")</f>
        <v>#REF!</v>
      </c>
      <c r="X44" s="65" t="e">
        <f>IF(AND('MATRIZ DE RIESGOS '!#REF!="Baja",'MATRIZ DE RIESGOS '!#REF!="Moderado"),CONCATENATE("R9C",'MATRIZ DE RIESGOS '!#REF!),"")</f>
        <v>#REF!</v>
      </c>
      <c r="Y44" s="65" t="e">
        <f>IF(AND('MATRIZ DE RIESGOS '!#REF!="Baja",'MATRIZ DE RIESGOS '!#REF!="Moderado"),CONCATENATE("R9C",'MATRIZ DE RIESGOS '!#REF!),"")</f>
        <v>#REF!</v>
      </c>
      <c r="Z44" s="65" t="e">
        <f>IF(AND('MATRIZ DE RIESGOS '!#REF!="Baja",'MATRIZ DE RIESGOS '!#REF!="Moderado"),CONCATENATE("R9C",'MATRIZ DE RIESGOS '!#REF!),"")</f>
        <v>#REF!</v>
      </c>
      <c r="AA44" s="66" t="e">
        <f>IF(AND('MATRIZ DE RIESGOS '!#REF!="Baja",'MATRIZ DE RIESGOS '!#REF!="Moderado"),CONCATENATE("R9C",'MATRIZ DE RIESGOS '!#REF!),"")</f>
        <v>#REF!</v>
      </c>
      <c r="AB44" s="49" t="e">
        <f>IF(AND('MATRIZ DE RIESGOS '!#REF!="Baja",'MATRIZ DE RIESGOS '!#REF!="Mayor"),CONCATENATE("R9C",'MATRIZ DE RIESGOS '!#REF!),"")</f>
        <v>#REF!</v>
      </c>
      <c r="AC44" s="50" t="e">
        <f>IF(AND('MATRIZ DE RIESGOS '!#REF!="Baja",'MATRIZ DE RIESGOS '!#REF!="Mayor"),CONCATENATE("R9C",'MATRIZ DE RIESGOS '!#REF!),"")</f>
        <v>#REF!</v>
      </c>
      <c r="AD44" s="50" t="e">
        <f>IF(AND('MATRIZ DE RIESGOS '!#REF!="Baja",'MATRIZ DE RIESGOS '!#REF!="Mayor"),CONCATENATE("R9C",'MATRIZ DE RIESGOS '!#REF!),"")</f>
        <v>#REF!</v>
      </c>
      <c r="AE44" s="50" t="e">
        <f>IF(AND('MATRIZ DE RIESGOS '!#REF!="Baja",'MATRIZ DE RIESGOS '!#REF!="Mayor"),CONCATENATE("R9C",'MATRIZ DE RIESGOS '!#REF!),"")</f>
        <v>#REF!</v>
      </c>
      <c r="AF44" s="50" t="e">
        <f>IF(AND('MATRIZ DE RIESGOS '!#REF!="Baja",'MATRIZ DE RIESGOS '!#REF!="Mayor"),CONCATENATE("R9C",'MATRIZ DE RIESGOS '!#REF!),"")</f>
        <v>#REF!</v>
      </c>
      <c r="AG44" s="51" t="e">
        <f>IF(AND('MATRIZ DE RIESGOS '!#REF!="Baja",'MATRIZ DE RIESGOS '!#REF!="Mayor"),CONCATENATE("R9C",'MATRIZ DE RIESGOS '!#REF!),"")</f>
        <v>#REF!</v>
      </c>
      <c r="AH44" s="52" t="e">
        <f>IF(AND('MATRIZ DE RIESGOS '!#REF!="Baja",'MATRIZ DE RIESGOS '!#REF!="Catastrófico"),CONCATENATE("R9C",'MATRIZ DE RIESGOS '!#REF!),"")</f>
        <v>#REF!</v>
      </c>
      <c r="AI44" s="53" t="e">
        <f>IF(AND('MATRIZ DE RIESGOS '!#REF!="Baja",'MATRIZ DE RIESGOS '!#REF!="Catastrófico"),CONCATENATE("R9C",'MATRIZ DE RIESGOS '!#REF!),"")</f>
        <v>#REF!</v>
      </c>
      <c r="AJ44" s="53" t="e">
        <f>IF(AND('MATRIZ DE RIESGOS '!#REF!="Baja",'MATRIZ DE RIESGOS '!#REF!="Catastrófico"),CONCATENATE("R9C",'MATRIZ DE RIESGOS '!#REF!),"")</f>
        <v>#REF!</v>
      </c>
      <c r="AK44" s="53" t="e">
        <f>IF(AND('MATRIZ DE RIESGOS '!#REF!="Baja",'MATRIZ DE RIESGOS '!#REF!="Catastrófico"),CONCATENATE("R9C",'MATRIZ DE RIESGOS '!#REF!),"")</f>
        <v>#REF!</v>
      </c>
      <c r="AL44" s="53" t="e">
        <f>IF(AND('MATRIZ DE RIESGOS '!#REF!="Baja",'MATRIZ DE RIESGOS '!#REF!="Catastrófico"),CONCATENATE("R9C",'MATRIZ DE RIESGOS '!#REF!),"")</f>
        <v>#REF!</v>
      </c>
      <c r="AM44" s="54" t="e">
        <f>IF(AND('MATRIZ DE RIESGOS '!#REF!="Baja",'MATRIZ DE RIESGOS '!#REF!="Catastrófico"),CONCATENATE("R9C",'MATRIZ DE RIESGOS '!#REF!),"")</f>
        <v>#REF!</v>
      </c>
      <c r="AN44" s="1"/>
      <c r="AO44" s="138"/>
      <c r="AP44" s="128"/>
      <c r="AQ44" s="128"/>
      <c r="AR44" s="128"/>
      <c r="AS44" s="128"/>
      <c r="AT44" s="129"/>
      <c r="AU44" s="1"/>
      <c r="AV44" s="1"/>
      <c r="AW44" s="1"/>
      <c r="AX44" s="1"/>
      <c r="AY44" s="1"/>
      <c r="AZ44" s="1"/>
      <c r="BA44" s="1"/>
      <c r="BB44" s="1"/>
      <c r="BC44" s="1"/>
      <c r="BD44" s="1"/>
      <c r="BE44" s="1"/>
      <c r="BF44" s="1"/>
      <c r="BG44" s="1"/>
      <c r="BH44" s="1"/>
      <c r="BI44" s="1"/>
    </row>
    <row r="45" spans="1:61" ht="15.75" customHeight="1" x14ac:dyDescent="0.25">
      <c r="A45" s="1"/>
      <c r="B45" s="227"/>
      <c r="C45" s="128"/>
      <c r="D45" s="129"/>
      <c r="E45" s="203"/>
      <c r="F45" s="216"/>
      <c r="G45" s="216"/>
      <c r="H45" s="216"/>
      <c r="I45" s="216"/>
      <c r="J45" s="76" t="e">
        <f>IF(AND('MATRIZ DE RIESGOS '!#REF!="Baja",'MATRIZ DE RIESGOS '!#REF!="Leve"),CONCATENATE("R10C",'MATRIZ DE RIESGOS '!#REF!),"")</f>
        <v>#REF!</v>
      </c>
      <c r="K45" s="77" t="e">
        <f>IF(AND('MATRIZ DE RIESGOS '!#REF!="Baja",'MATRIZ DE RIESGOS '!#REF!="Leve"),CONCATENATE("R10C",'MATRIZ DE RIESGOS '!#REF!),"")</f>
        <v>#REF!</v>
      </c>
      <c r="L45" s="77" t="e">
        <f>IF(AND('MATRIZ DE RIESGOS '!#REF!="Baja",'MATRIZ DE RIESGOS '!#REF!="Leve"),CONCATENATE("R10C",'MATRIZ DE RIESGOS '!#REF!),"")</f>
        <v>#REF!</v>
      </c>
      <c r="M45" s="77" t="e">
        <f>IF(AND('MATRIZ DE RIESGOS '!#REF!="Baja",'MATRIZ DE RIESGOS '!#REF!="Leve"),CONCATENATE("R10C",'MATRIZ DE RIESGOS '!#REF!),"")</f>
        <v>#REF!</v>
      </c>
      <c r="N45" s="77" t="e">
        <f>IF(AND('MATRIZ DE RIESGOS '!#REF!="Baja",'MATRIZ DE RIESGOS '!#REF!="Leve"),CONCATENATE("R10C",'MATRIZ DE RIESGOS '!#REF!),"")</f>
        <v>#REF!</v>
      </c>
      <c r="O45" s="78" t="e">
        <f>IF(AND('MATRIZ DE RIESGOS '!#REF!="Baja",'MATRIZ DE RIESGOS '!#REF!="Leve"),CONCATENATE("R10C",'MATRIZ DE RIESGOS '!#REF!),"")</f>
        <v>#REF!</v>
      </c>
      <c r="P45" s="64" t="e">
        <f>IF(AND('MATRIZ DE RIESGOS '!#REF!="Baja",'MATRIZ DE RIESGOS '!#REF!="Menor"),CONCATENATE("R10C",'MATRIZ DE RIESGOS '!#REF!),"")</f>
        <v>#REF!</v>
      </c>
      <c r="Q45" s="65" t="e">
        <f>IF(AND('MATRIZ DE RIESGOS '!#REF!="Baja",'MATRIZ DE RIESGOS '!#REF!="Menor"),CONCATENATE("R10C",'MATRIZ DE RIESGOS '!#REF!),"")</f>
        <v>#REF!</v>
      </c>
      <c r="R45" s="65" t="e">
        <f>IF(AND('MATRIZ DE RIESGOS '!#REF!="Baja",'MATRIZ DE RIESGOS '!#REF!="Menor"),CONCATENATE("R10C",'MATRIZ DE RIESGOS '!#REF!),"")</f>
        <v>#REF!</v>
      </c>
      <c r="S45" s="65" t="e">
        <f>IF(AND('MATRIZ DE RIESGOS '!#REF!="Baja",'MATRIZ DE RIESGOS '!#REF!="Menor"),CONCATENATE("R10C",'MATRIZ DE RIESGOS '!#REF!),"")</f>
        <v>#REF!</v>
      </c>
      <c r="T45" s="65" t="e">
        <f>IF(AND('MATRIZ DE RIESGOS '!#REF!="Baja",'MATRIZ DE RIESGOS '!#REF!="Menor"),CONCATENATE("R10C",'MATRIZ DE RIESGOS '!#REF!),"")</f>
        <v>#REF!</v>
      </c>
      <c r="U45" s="66" t="e">
        <f>IF(AND('MATRIZ DE RIESGOS '!#REF!="Baja",'MATRIZ DE RIESGOS '!#REF!="Menor"),CONCATENATE("R10C",'MATRIZ DE RIESGOS '!#REF!),"")</f>
        <v>#REF!</v>
      </c>
      <c r="V45" s="67" t="e">
        <f>IF(AND('MATRIZ DE RIESGOS '!#REF!="Baja",'MATRIZ DE RIESGOS '!#REF!="Moderado"),CONCATENATE("R10C",'MATRIZ DE RIESGOS '!#REF!),"")</f>
        <v>#REF!</v>
      </c>
      <c r="W45" s="68" t="e">
        <f>IF(AND('MATRIZ DE RIESGOS '!#REF!="Baja",'MATRIZ DE RIESGOS '!#REF!="Moderado"),CONCATENATE("R10C",'MATRIZ DE RIESGOS '!#REF!),"")</f>
        <v>#REF!</v>
      </c>
      <c r="X45" s="68" t="e">
        <f>IF(AND('MATRIZ DE RIESGOS '!#REF!="Baja",'MATRIZ DE RIESGOS '!#REF!="Moderado"),CONCATENATE("R10C",'MATRIZ DE RIESGOS '!#REF!),"")</f>
        <v>#REF!</v>
      </c>
      <c r="Y45" s="68" t="e">
        <f>IF(AND('MATRIZ DE RIESGOS '!#REF!="Baja",'MATRIZ DE RIESGOS '!#REF!="Moderado"),CONCATENATE("R10C",'MATRIZ DE RIESGOS '!#REF!),"")</f>
        <v>#REF!</v>
      </c>
      <c r="Z45" s="68" t="e">
        <f>IF(AND('MATRIZ DE RIESGOS '!#REF!="Baja",'MATRIZ DE RIESGOS '!#REF!="Moderado"),CONCATENATE("R10C",'MATRIZ DE RIESGOS '!#REF!),"")</f>
        <v>#REF!</v>
      </c>
      <c r="AA45" s="69" t="e">
        <f>IF(AND('MATRIZ DE RIESGOS '!#REF!="Baja",'MATRIZ DE RIESGOS '!#REF!="Moderado"),CONCATENATE("R10C",'MATRIZ DE RIESGOS '!#REF!),"")</f>
        <v>#REF!</v>
      </c>
      <c r="AB45" s="55" t="e">
        <f>IF(AND('MATRIZ DE RIESGOS '!#REF!="Baja",'MATRIZ DE RIESGOS '!#REF!="Mayor"),CONCATENATE("R10C",'MATRIZ DE RIESGOS '!#REF!),"")</f>
        <v>#REF!</v>
      </c>
      <c r="AC45" s="56" t="e">
        <f>IF(AND('MATRIZ DE RIESGOS '!#REF!="Baja",'MATRIZ DE RIESGOS '!#REF!="Mayor"),CONCATENATE("R10C",'MATRIZ DE RIESGOS '!#REF!),"")</f>
        <v>#REF!</v>
      </c>
      <c r="AD45" s="56" t="e">
        <f>IF(AND('MATRIZ DE RIESGOS '!#REF!="Baja",'MATRIZ DE RIESGOS '!#REF!="Mayor"),CONCATENATE("R10C",'MATRIZ DE RIESGOS '!#REF!),"")</f>
        <v>#REF!</v>
      </c>
      <c r="AE45" s="56" t="e">
        <f>IF(AND('MATRIZ DE RIESGOS '!#REF!="Baja",'MATRIZ DE RIESGOS '!#REF!="Mayor"),CONCATENATE("R10C",'MATRIZ DE RIESGOS '!#REF!),"")</f>
        <v>#REF!</v>
      </c>
      <c r="AF45" s="56" t="e">
        <f>IF(AND('MATRIZ DE RIESGOS '!#REF!="Baja",'MATRIZ DE RIESGOS '!#REF!="Mayor"),CONCATENATE("R10C",'MATRIZ DE RIESGOS '!#REF!),"")</f>
        <v>#REF!</v>
      </c>
      <c r="AG45" s="57" t="e">
        <f>IF(AND('MATRIZ DE RIESGOS '!#REF!="Baja",'MATRIZ DE RIESGOS '!#REF!="Mayor"),CONCATENATE("R10C",'MATRIZ DE RIESGOS '!#REF!),"")</f>
        <v>#REF!</v>
      </c>
      <c r="AH45" s="58" t="e">
        <f>IF(AND('MATRIZ DE RIESGOS '!#REF!="Baja",'MATRIZ DE RIESGOS '!#REF!="Catastrófico"),CONCATENATE("R10C",'MATRIZ DE RIESGOS '!#REF!),"")</f>
        <v>#REF!</v>
      </c>
      <c r="AI45" s="59" t="e">
        <f>IF(AND('MATRIZ DE RIESGOS '!#REF!="Baja",'MATRIZ DE RIESGOS '!#REF!="Catastrófico"),CONCATENATE("R10C",'MATRIZ DE RIESGOS '!#REF!),"")</f>
        <v>#REF!</v>
      </c>
      <c r="AJ45" s="59" t="e">
        <f>IF(AND('MATRIZ DE RIESGOS '!#REF!="Baja",'MATRIZ DE RIESGOS '!#REF!="Catastrófico"),CONCATENATE("R10C",'MATRIZ DE RIESGOS '!#REF!),"")</f>
        <v>#REF!</v>
      </c>
      <c r="AK45" s="59" t="e">
        <f>IF(AND('MATRIZ DE RIESGOS '!#REF!="Baja",'MATRIZ DE RIESGOS '!#REF!="Catastrófico"),CONCATENATE("R10C",'MATRIZ DE RIESGOS '!#REF!),"")</f>
        <v>#REF!</v>
      </c>
      <c r="AL45" s="59" t="e">
        <f>IF(AND('MATRIZ DE RIESGOS '!#REF!="Baja",'MATRIZ DE RIESGOS '!#REF!="Catastrófico"),CONCATENATE("R10C",'MATRIZ DE RIESGOS '!#REF!),"")</f>
        <v>#REF!</v>
      </c>
      <c r="AM45" s="60" t="e">
        <f>IF(AND('MATRIZ DE RIESGOS '!#REF!="Baja",'MATRIZ DE RIESGOS '!#REF!="Catastrófico"),CONCATENATE("R10C",'MATRIZ DE RIESGOS '!#REF!),"")</f>
        <v>#REF!</v>
      </c>
      <c r="AN45" s="1"/>
      <c r="AO45" s="203"/>
      <c r="AP45" s="216"/>
      <c r="AQ45" s="216"/>
      <c r="AR45" s="216"/>
      <c r="AS45" s="216"/>
      <c r="AT45" s="206"/>
    </row>
    <row r="46" spans="1:61" ht="46.5" customHeight="1" x14ac:dyDescent="0.35">
      <c r="A46" s="1"/>
      <c r="B46" s="227"/>
      <c r="C46" s="128"/>
      <c r="D46" s="129"/>
      <c r="E46" s="235" t="s">
        <v>122</v>
      </c>
      <c r="F46" s="215"/>
      <c r="G46" s="215"/>
      <c r="H46" s="215"/>
      <c r="I46" s="208"/>
      <c r="J46" s="70" t="str">
        <f ca="1">IF(AND('MATRIZ DE RIESGOS '!$Y$10="Muy Baja",'MATRIZ DE RIESGOS '!$AA$10="Leve"),CONCATENATE("R1C",'MATRIZ DE RIESGOS '!$O$10),"")</f>
        <v/>
      </c>
      <c r="K46" s="71" t="str">
        <f ca="1">IF(AND('MATRIZ DE RIESGOS '!$Y$11="Muy Baja",'MATRIZ DE RIESGOS '!$AA$11="Leve"),CONCATENATE("R1C",'MATRIZ DE RIESGOS '!$O$11),"")</f>
        <v/>
      </c>
      <c r="L46" s="71" t="str">
        <f ca="1">IF(AND('MATRIZ DE RIESGOS '!$Y$12="Muy Baja",'MATRIZ DE RIESGOS '!$AA$12="Leve"),CONCATENATE("R1C",'MATRIZ DE RIESGOS '!$O$12),"")</f>
        <v/>
      </c>
      <c r="M46" s="71" t="str">
        <f ca="1">IF(AND('MATRIZ DE RIESGOS '!$Y$13="Muy Baja",'MATRIZ DE RIESGOS '!$AA$13="Leve"),CONCATENATE("R1C",'MATRIZ DE RIESGOS '!$O$13),"")</f>
        <v/>
      </c>
      <c r="N46" s="71" t="str">
        <f ca="1">IF(AND('MATRIZ DE RIESGOS '!$Y$14="Muy Baja",'MATRIZ DE RIESGOS '!$AA$14="Leve"),CONCATENATE("R1C",'MATRIZ DE RIESGOS '!$O$14),"")</f>
        <v/>
      </c>
      <c r="O46" s="72" t="e">
        <f>IF(AND('MATRIZ DE RIESGOS '!#REF!="Muy Baja",'MATRIZ DE RIESGOS '!#REF!="Leve"),CONCATENATE("R1C",'MATRIZ DE RIESGOS '!#REF!),"")</f>
        <v>#REF!</v>
      </c>
      <c r="P46" s="70" t="str">
        <f ca="1">IF(AND('MATRIZ DE RIESGOS '!$Y$10="Muy Baja",'MATRIZ DE RIESGOS '!$AA$10="Menor"),CONCATENATE("R1C",'MATRIZ DE RIESGOS '!$O$10),"")</f>
        <v/>
      </c>
      <c r="Q46" s="71" t="str">
        <f ca="1">IF(AND('MATRIZ DE RIESGOS '!$Y$11="Muy Baja",'MATRIZ DE RIESGOS '!$AA$11="Menor"),CONCATENATE("R1C",'MATRIZ DE RIESGOS '!$O$11),"")</f>
        <v/>
      </c>
      <c r="R46" s="71" t="str">
        <f ca="1">IF(AND('MATRIZ DE RIESGOS '!$Y$12="Muy Baja",'MATRIZ DE RIESGOS '!$AA$12="Menor"),CONCATENATE("R1C",'MATRIZ DE RIESGOS '!$O$12),"")</f>
        <v/>
      </c>
      <c r="S46" s="71" t="str">
        <f ca="1">IF(AND('MATRIZ DE RIESGOS '!$Y$13="Muy Baja",'MATRIZ DE RIESGOS '!$AA$13="Menor"),CONCATENATE("R1C",'MATRIZ DE RIESGOS '!$O$13),"")</f>
        <v/>
      </c>
      <c r="T46" s="71" t="str">
        <f ca="1">IF(AND('MATRIZ DE RIESGOS '!$Y$14="Muy Baja",'MATRIZ DE RIESGOS '!$AA$14="Menor"),CONCATENATE("R1C",'MATRIZ DE RIESGOS '!$O$14),"")</f>
        <v/>
      </c>
      <c r="U46" s="72" t="e">
        <f>IF(AND('MATRIZ DE RIESGOS '!#REF!="Muy Baja",'MATRIZ DE RIESGOS '!#REF!="Menor"),CONCATENATE("R1C",'MATRIZ DE RIESGOS '!#REF!),"")</f>
        <v>#REF!</v>
      </c>
      <c r="V46" s="61" t="str">
        <f ca="1">IF(AND('MATRIZ DE RIESGOS '!$Y$10="Muy Baja",'MATRIZ DE RIESGOS '!$AA$10="Moderado"),CONCATENATE("R1C",'MATRIZ DE RIESGOS '!$O$10),"")</f>
        <v/>
      </c>
      <c r="W46" s="79" t="str">
        <f ca="1">IF(AND('MATRIZ DE RIESGOS '!$Y$11="Muy Baja",'MATRIZ DE RIESGOS '!$AA$11="Moderado"),CONCATENATE("R1C",'MATRIZ DE RIESGOS '!$O$11),"")</f>
        <v/>
      </c>
      <c r="X46" s="62" t="str">
        <f ca="1">IF(AND('MATRIZ DE RIESGOS '!$Y$12="Muy Baja",'MATRIZ DE RIESGOS '!$AA$12="Moderado"),CONCATENATE("R1C",'MATRIZ DE RIESGOS '!$O$12),"")</f>
        <v/>
      </c>
      <c r="Y46" s="62" t="str">
        <f ca="1">IF(AND('MATRIZ DE RIESGOS '!$Y$13="Muy Baja",'MATRIZ DE RIESGOS '!$AA$13="Moderado"),CONCATENATE("R1C",'MATRIZ DE RIESGOS '!$O$13),"")</f>
        <v/>
      </c>
      <c r="Z46" s="62" t="str">
        <f ca="1">IF(AND('MATRIZ DE RIESGOS '!$Y$14="Muy Baja",'MATRIZ DE RIESGOS '!$AA$14="Moderado"),CONCATENATE("R1C",'MATRIZ DE RIESGOS '!$O$14),"")</f>
        <v/>
      </c>
      <c r="AA46" s="63" t="e">
        <f>IF(AND('MATRIZ DE RIESGOS '!#REF!="Muy Baja",'MATRIZ DE RIESGOS '!#REF!="Moderado"),CONCATENATE("R1C",'MATRIZ DE RIESGOS '!#REF!),"")</f>
        <v>#REF!</v>
      </c>
      <c r="AB46" s="43" t="str">
        <f ca="1">IF(AND('MATRIZ DE RIESGOS '!$Y$10="Muy Baja",'MATRIZ DE RIESGOS '!$AA$10="Mayor"),CONCATENATE("R1C",'MATRIZ DE RIESGOS '!$O$10),"")</f>
        <v/>
      </c>
      <c r="AC46" s="44" t="str">
        <f ca="1">IF(AND('MATRIZ DE RIESGOS '!$Y$11="Muy Baja",'MATRIZ DE RIESGOS '!$AA$11="Mayor"),CONCATENATE("R1C",'MATRIZ DE RIESGOS '!$O$11),"")</f>
        <v/>
      </c>
      <c r="AD46" s="44" t="str">
        <f ca="1">IF(AND('MATRIZ DE RIESGOS '!$Y$12="Muy Baja",'MATRIZ DE RIESGOS '!$AA$12="Mayor"),CONCATENATE("R1C",'MATRIZ DE RIESGOS '!$O$12),"")</f>
        <v/>
      </c>
      <c r="AE46" s="44" t="str">
        <f ca="1">IF(AND('MATRIZ DE RIESGOS '!$Y$13="Muy Baja",'MATRIZ DE RIESGOS '!$AA$13="Mayor"),CONCATENATE("R1C",'MATRIZ DE RIESGOS '!$O$13),"")</f>
        <v/>
      </c>
      <c r="AF46" s="44" t="str">
        <f ca="1">IF(AND('MATRIZ DE RIESGOS '!$Y$14="Muy Baja",'MATRIZ DE RIESGOS '!$AA$14="Mayor"),CONCATENATE("R1C",'MATRIZ DE RIESGOS '!$O$14),"")</f>
        <v/>
      </c>
      <c r="AG46" s="45" t="e">
        <f>IF(AND('MATRIZ DE RIESGOS '!#REF!="Muy Baja",'MATRIZ DE RIESGOS '!#REF!="Mayor"),CONCATENATE("R1C",'MATRIZ DE RIESGOS '!#REF!),"")</f>
        <v>#REF!</v>
      </c>
      <c r="AH46" s="46" t="str">
        <f ca="1">IF(AND('MATRIZ DE RIESGOS '!$Y$10="Muy Baja",'MATRIZ DE RIESGOS '!$AA$10="Catastrófico"),CONCATENATE("R1C",'MATRIZ DE RIESGOS '!$O$10),"")</f>
        <v/>
      </c>
      <c r="AI46" s="47" t="str">
        <f ca="1">IF(AND('MATRIZ DE RIESGOS '!$Y$11="Muy Baja",'MATRIZ DE RIESGOS '!$AA$11="Catastrófico"),CONCATENATE("R1C",'MATRIZ DE RIESGOS '!$O$11),"")</f>
        <v/>
      </c>
      <c r="AJ46" s="47" t="str">
        <f ca="1">IF(AND('MATRIZ DE RIESGOS '!$Y$12="Muy Baja",'MATRIZ DE RIESGOS '!$AA$12="Catastrófico"),CONCATENATE("R1C",'MATRIZ DE RIESGOS '!$O$12),"")</f>
        <v/>
      </c>
      <c r="AK46" s="47" t="str">
        <f ca="1">IF(AND('MATRIZ DE RIESGOS '!$Y$13="Muy Baja",'MATRIZ DE RIESGOS '!$AA$13="Catastrófico"),CONCATENATE("R1C",'MATRIZ DE RIESGOS '!$O$13),"")</f>
        <v/>
      </c>
      <c r="AL46" s="47" t="str">
        <f ca="1">IF(AND('MATRIZ DE RIESGOS '!$Y$14="Muy Baja",'MATRIZ DE RIESGOS '!$AA$14="Catastrófico"),CONCATENATE("R1C",'MATRIZ DE RIESGOS '!$O$14),"")</f>
        <v/>
      </c>
      <c r="AM46" s="48" t="e">
        <f>IF(AND('MATRIZ DE RIESGOS '!#REF!="Muy Baja",'MATRIZ DE RIESGOS '!#REF!="Catastrófico"),CONCATENATE("R1C",'MATRIZ DE RIESGOS '!#REF!),"")</f>
        <v>#REF!</v>
      </c>
      <c r="AN46" s="1"/>
      <c r="AO46" s="1"/>
      <c r="AP46" s="1"/>
      <c r="AQ46" s="1"/>
      <c r="AR46" s="1"/>
      <c r="AS46" s="1"/>
      <c r="AT46" s="1"/>
      <c r="AU46" s="1"/>
      <c r="AV46" s="1"/>
      <c r="AW46" s="1"/>
      <c r="AX46" s="1"/>
      <c r="AY46" s="1"/>
      <c r="AZ46" s="1"/>
      <c r="BA46" s="1"/>
      <c r="BB46" s="1"/>
      <c r="BC46" s="1"/>
      <c r="BD46" s="1"/>
      <c r="BE46" s="1"/>
      <c r="BF46" s="1"/>
      <c r="BG46" s="1"/>
      <c r="BH46" s="1"/>
      <c r="BI46" s="1"/>
    </row>
    <row r="47" spans="1:61" ht="46.5" customHeight="1" x14ac:dyDescent="0.25">
      <c r="A47" s="1"/>
      <c r="B47" s="227"/>
      <c r="C47" s="128"/>
      <c r="D47" s="129"/>
      <c r="E47" s="138"/>
      <c r="F47" s="128"/>
      <c r="G47" s="128"/>
      <c r="H47" s="128"/>
      <c r="I47" s="129"/>
      <c r="J47" s="73" t="e">
        <f>IF(AND('MATRIZ DE RIESGOS '!#REF!="Muy Baja",'MATRIZ DE RIESGOS '!#REF!="Leve"),CONCATENATE("R2C",'MATRIZ DE RIESGOS '!#REF!),"")</f>
        <v>#REF!</v>
      </c>
      <c r="K47" s="74" t="e">
        <f>IF(AND('MATRIZ DE RIESGOS '!#REF!="Muy Baja",'MATRIZ DE RIESGOS '!#REF!="Leve"),CONCATENATE("R2C",'MATRIZ DE RIESGOS '!#REF!),"")</f>
        <v>#REF!</v>
      </c>
      <c r="L47" s="74" t="e">
        <f>IF(AND('MATRIZ DE RIESGOS '!#REF!="Muy Baja",'MATRIZ DE RIESGOS '!#REF!="Leve"),CONCATENATE("R2C",'MATRIZ DE RIESGOS '!#REF!),"")</f>
        <v>#REF!</v>
      </c>
      <c r="M47" s="74" t="e">
        <f>IF(AND('MATRIZ DE RIESGOS '!#REF!="Muy Baja",'MATRIZ DE RIESGOS '!#REF!="Leve"),CONCATENATE("R2C",'MATRIZ DE RIESGOS '!#REF!),"")</f>
        <v>#REF!</v>
      </c>
      <c r="N47" s="74" t="e">
        <f>IF(AND('MATRIZ DE RIESGOS '!#REF!="Muy Baja",'MATRIZ DE RIESGOS '!#REF!="Leve"),CONCATENATE("R2C",'MATRIZ DE RIESGOS '!#REF!),"")</f>
        <v>#REF!</v>
      </c>
      <c r="O47" s="75" t="e">
        <f>IF(AND('MATRIZ DE RIESGOS '!#REF!="Muy Baja",'MATRIZ DE RIESGOS '!#REF!="Leve"),CONCATENATE("R2C",'MATRIZ DE RIESGOS '!#REF!),"")</f>
        <v>#REF!</v>
      </c>
      <c r="P47" s="73" t="e">
        <f>IF(AND('MATRIZ DE RIESGOS '!#REF!="Muy Baja",'MATRIZ DE RIESGOS '!#REF!="Menor"),CONCATENATE("R2C",'MATRIZ DE RIESGOS '!#REF!),"")</f>
        <v>#REF!</v>
      </c>
      <c r="Q47" s="74" t="e">
        <f>IF(AND('MATRIZ DE RIESGOS '!#REF!="Muy Baja",'MATRIZ DE RIESGOS '!#REF!="Menor"),CONCATENATE("R2C",'MATRIZ DE RIESGOS '!#REF!),"")</f>
        <v>#REF!</v>
      </c>
      <c r="R47" s="74" t="e">
        <f>IF(AND('MATRIZ DE RIESGOS '!#REF!="Muy Baja",'MATRIZ DE RIESGOS '!#REF!="Menor"),CONCATENATE("R2C",'MATRIZ DE RIESGOS '!#REF!),"")</f>
        <v>#REF!</v>
      </c>
      <c r="S47" s="74" t="e">
        <f>IF(AND('MATRIZ DE RIESGOS '!#REF!="Muy Baja",'MATRIZ DE RIESGOS '!#REF!="Menor"),CONCATENATE("R2C",'MATRIZ DE RIESGOS '!#REF!),"")</f>
        <v>#REF!</v>
      </c>
      <c r="T47" s="74" t="e">
        <f>IF(AND('MATRIZ DE RIESGOS '!#REF!="Muy Baja",'MATRIZ DE RIESGOS '!#REF!="Menor"),CONCATENATE("R2C",'MATRIZ DE RIESGOS '!#REF!),"")</f>
        <v>#REF!</v>
      </c>
      <c r="U47" s="75" t="e">
        <f>IF(AND('MATRIZ DE RIESGOS '!#REF!="Muy Baja",'MATRIZ DE RIESGOS '!#REF!="Menor"),CONCATENATE("R2C",'MATRIZ DE RIESGOS '!#REF!),"")</f>
        <v>#REF!</v>
      </c>
      <c r="V47" s="64" t="e">
        <f>IF(AND('MATRIZ DE RIESGOS '!#REF!="Muy Baja",'MATRIZ DE RIESGOS '!#REF!="Moderado"),CONCATENATE("R2C",'MATRIZ DE RIESGOS '!#REF!),"")</f>
        <v>#REF!</v>
      </c>
      <c r="W47" s="65" t="e">
        <f>IF(AND('MATRIZ DE RIESGOS '!#REF!="Muy Baja",'MATRIZ DE RIESGOS '!#REF!="Moderado"),CONCATENATE("R2C",'MATRIZ DE RIESGOS '!#REF!),"")</f>
        <v>#REF!</v>
      </c>
      <c r="X47" s="65" t="e">
        <f>IF(AND('MATRIZ DE RIESGOS '!#REF!="Muy Baja",'MATRIZ DE RIESGOS '!#REF!="Moderado"),CONCATENATE("R2C",'MATRIZ DE RIESGOS '!#REF!),"")</f>
        <v>#REF!</v>
      </c>
      <c r="Y47" s="65" t="e">
        <f>IF(AND('MATRIZ DE RIESGOS '!#REF!="Muy Baja",'MATRIZ DE RIESGOS '!#REF!="Moderado"),CONCATENATE("R2C",'MATRIZ DE RIESGOS '!#REF!),"")</f>
        <v>#REF!</v>
      </c>
      <c r="Z47" s="65" t="e">
        <f>IF(AND('MATRIZ DE RIESGOS '!#REF!="Muy Baja",'MATRIZ DE RIESGOS '!#REF!="Moderado"),CONCATENATE("R2C",'MATRIZ DE RIESGOS '!#REF!),"")</f>
        <v>#REF!</v>
      </c>
      <c r="AA47" s="66" t="e">
        <f>IF(AND('MATRIZ DE RIESGOS '!#REF!="Muy Baja",'MATRIZ DE RIESGOS '!#REF!="Moderado"),CONCATENATE("R2C",'MATRIZ DE RIESGOS '!#REF!),"")</f>
        <v>#REF!</v>
      </c>
      <c r="AB47" s="49" t="e">
        <f>IF(AND('MATRIZ DE RIESGOS '!#REF!="Muy Baja",'MATRIZ DE RIESGOS '!#REF!="Mayor"),CONCATENATE("R2C",'MATRIZ DE RIESGOS '!#REF!),"")</f>
        <v>#REF!</v>
      </c>
      <c r="AC47" s="50" t="e">
        <f>IF(AND('MATRIZ DE RIESGOS '!#REF!="Muy Baja",'MATRIZ DE RIESGOS '!#REF!="Mayor"),CONCATENATE("R2C",'MATRIZ DE RIESGOS '!#REF!),"")</f>
        <v>#REF!</v>
      </c>
      <c r="AD47" s="50" t="e">
        <f>IF(AND('MATRIZ DE RIESGOS '!#REF!="Muy Baja",'MATRIZ DE RIESGOS '!#REF!="Mayor"),CONCATENATE("R2C",'MATRIZ DE RIESGOS '!#REF!),"")</f>
        <v>#REF!</v>
      </c>
      <c r="AE47" s="50" t="e">
        <f>IF(AND('MATRIZ DE RIESGOS '!#REF!="Muy Baja",'MATRIZ DE RIESGOS '!#REF!="Mayor"),CONCATENATE("R2C",'MATRIZ DE RIESGOS '!#REF!),"")</f>
        <v>#REF!</v>
      </c>
      <c r="AF47" s="50" t="e">
        <f>IF(AND('MATRIZ DE RIESGOS '!#REF!="Muy Baja",'MATRIZ DE RIESGOS '!#REF!="Mayor"),CONCATENATE("R2C",'MATRIZ DE RIESGOS '!#REF!),"")</f>
        <v>#REF!</v>
      </c>
      <c r="AG47" s="51" t="e">
        <f>IF(AND('MATRIZ DE RIESGOS '!#REF!="Muy Baja",'MATRIZ DE RIESGOS '!#REF!="Mayor"),CONCATENATE("R2C",'MATRIZ DE RIESGOS '!#REF!),"")</f>
        <v>#REF!</v>
      </c>
      <c r="AH47" s="52" t="e">
        <f>IF(AND('MATRIZ DE RIESGOS '!#REF!="Muy Baja",'MATRIZ DE RIESGOS '!#REF!="Catastrófico"),CONCATENATE("R2C",'MATRIZ DE RIESGOS '!#REF!),"")</f>
        <v>#REF!</v>
      </c>
      <c r="AI47" s="53" t="e">
        <f>IF(AND('MATRIZ DE RIESGOS '!#REF!="Muy Baja",'MATRIZ DE RIESGOS '!#REF!="Catastrófico"),CONCATENATE("R2C",'MATRIZ DE RIESGOS '!#REF!),"")</f>
        <v>#REF!</v>
      </c>
      <c r="AJ47" s="53" t="e">
        <f>IF(AND('MATRIZ DE RIESGOS '!#REF!="Muy Baja",'MATRIZ DE RIESGOS '!#REF!="Catastrófico"),CONCATENATE("R2C",'MATRIZ DE RIESGOS '!#REF!),"")</f>
        <v>#REF!</v>
      </c>
      <c r="AK47" s="53" t="e">
        <f>IF(AND('MATRIZ DE RIESGOS '!#REF!="Muy Baja",'MATRIZ DE RIESGOS '!#REF!="Catastrófico"),CONCATENATE("R2C",'MATRIZ DE RIESGOS '!#REF!),"")</f>
        <v>#REF!</v>
      </c>
      <c r="AL47" s="53" t="e">
        <f>IF(AND('MATRIZ DE RIESGOS '!#REF!="Muy Baja",'MATRIZ DE RIESGOS '!#REF!="Catastrófico"),CONCATENATE("R2C",'MATRIZ DE RIESGOS '!#REF!),"")</f>
        <v>#REF!</v>
      </c>
      <c r="AM47" s="54" t="e">
        <f>IF(AND('MATRIZ DE RIESGOS '!#REF!="Muy Baja",'MATRIZ DE RIESGOS '!#REF!="Catastrófico"),CONCATENATE("R2C",'MATRIZ DE RIESGOS '!#REF!),"")</f>
        <v>#REF!</v>
      </c>
      <c r="AN47" s="1"/>
      <c r="AO47" s="1"/>
      <c r="AP47" s="1"/>
      <c r="AQ47" s="1"/>
      <c r="AR47" s="1"/>
      <c r="AS47" s="1"/>
      <c r="AT47" s="1"/>
      <c r="AU47" s="1"/>
      <c r="AV47" s="1"/>
      <c r="AW47" s="1"/>
      <c r="AX47" s="1"/>
      <c r="AY47" s="1"/>
      <c r="AZ47" s="1"/>
      <c r="BA47" s="1"/>
      <c r="BB47" s="1"/>
      <c r="BC47" s="1"/>
      <c r="BD47" s="1"/>
      <c r="BE47" s="1"/>
      <c r="BF47" s="1"/>
      <c r="BG47" s="1"/>
      <c r="BH47" s="1"/>
      <c r="BI47" s="1"/>
    </row>
    <row r="48" spans="1:61" ht="15" customHeight="1" x14ac:dyDescent="0.25">
      <c r="A48" s="1"/>
      <c r="B48" s="227"/>
      <c r="C48" s="128"/>
      <c r="D48" s="129"/>
      <c r="E48" s="138"/>
      <c r="F48" s="128"/>
      <c r="G48" s="128"/>
      <c r="H48" s="128"/>
      <c r="I48" s="129"/>
      <c r="J48" s="73" t="e">
        <f>IF(AND('MATRIZ DE RIESGOS '!#REF!="Muy Baja",'MATRIZ DE RIESGOS '!#REF!="Leve"),CONCATENATE("R3C",'MATRIZ DE RIESGOS '!#REF!),"")</f>
        <v>#REF!</v>
      </c>
      <c r="K48" s="74" t="e">
        <f>IF(AND('MATRIZ DE RIESGOS '!#REF!="Muy Baja",'MATRIZ DE RIESGOS '!#REF!="Leve"),CONCATENATE("R3C",'MATRIZ DE RIESGOS '!#REF!),"")</f>
        <v>#REF!</v>
      </c>
      <c r="L48" s="74" t="e">
        <f>IF(AND('MATRIZ DE RIESGOS '!#REF!="Muy Baja",'MATRIZ DE RIESGOS '!#REF!="Leve"),CONCATENATE("R3C",'MATRIZ DE RIESGOS '!#REF!),"")</f>
        <v>#REF!</v>
      </c>
      <c r="M48" s="74" t="e">
        <f>IF(AND('MATRIZ DE RIESGOS '!#REF!="Muy Baja",'MATRIZ DE RIESGOS '!#REF!="Leve"),CONCATENATE("R3C",'MATRIZ DE RIESGOS '!#REF!),"")</f>
        <v>#REF!</v>
      </c>
      <c r="N48" s="74" t="e">
        <f>IF(AND('MATRIZ DE RIESGOS '!#REF!="Muy Baja",'MATRIZ DE RIESGOS '!#REF!="Leve"),CONCATENATE("R3C",'MATRIZ DE RIESGOS '!#REF!),"")</f>
        <v>#REF!</v>
      </c>
      <c r="O48" s="75" t="e">
        <f>IF(AND('MATRIZ DE RIESGOS '!#REF!="Muy Baja",'MATRIZ DE RIESGOS '!#REF!="Leve"),CONCATENATE("R3C",'MATRIZ DE RIESGOS '!#REF!),"")</f>
        <v>#REF!</v>
      </c>
      <c r="P48" s="73" t="e">
        <f>IF(AND('MATRIZ DE RIESGOS '!#REF!="Muy Baja",'MATRIZ DE RIESGOS '!#REF!="Menor"),CONCATENATE("R3C",'MATRIZ DE RIESGOS '!#REF!),"")</f>
        <v>#REF!</v>
      </c>
      <c r="Q48" s="74" t="e">
        <f>IF(AND('MATRIZ DE RIESGOS '!#REF!="Muy Baja",'MATRIZ DE RIESGOS '!#REF!="Menor"),CONCATENATE("R3C",'MATRIZ DE RIESGOS '!#REF!),"")</f>
        <v>#REF!</v>
      </c>
      <c r="R48" s="74" t="e">
        <f>IF(AND('MATRIZ DE RIESGOS '!#REF!="Muy Baja",'MATRIZ DE RIESGOS '!#REF!="Menor"),CONCATENATE("R3C",'MATRIZ DE RIESGOS '!#REF!),"")</f>
        <v>#REF!</v>
      </c>
      <c r="S48" s="74" t="e">
        <f>IF(AND('MATRIZ DE RIESGOS '!#REF!="Muy Baja",'MATRIZ DE RIESGOS '!#REF!="Menor"),CONCATENATE("R3C",'MATRIZ DE RIESGOS '!#REF!),"")</f>
        <v>#REF!</v>
      </c>
      <c r="T48" s="74" t="e">
        <f>IF(AND('MATRIZ DE RIESGOS '!#REF!="Muy Baja",'MATRIZ DE RIESGOS '!#REF!="Menor"),CONCATENATE("R3C",'MATRIZ DE RIESGOS '!#REF!),"")</f>
        <v>#REF!</v>
      </c>
      <c r="U48" s="75" t="e">
        <f>IF(AND('MATRIZ DE RIESGOS '!#REF!="Muy Baja",'MATRIZ DE RIESGOS '!#REF!="Menor"),CONCATENATE("R3C",'MATRIZ DE RIESGOS '!#REF!),"")</f>
        <v>#REF!</v>
      </c>
      <c r="V48" s="64" t="e">
        <f>IF(AND('MATRIZ DE RIESGOS '!#REF!="Muy Baja",'MATRIZ DE RIESGOS '!#REF!="Moderado"),CONCATENATE("R3C",'MATRIZ DE RIESGOS '!#REF!),"")</f>
        <v>#REF!</v>
      </c>
      <c r="W48" s="65" t="e">
        <f>IF(AND('MATRIZ DE RIESGOS '!#REF!="Muy Baja",'MATRIZ DE RIESGOS '!#REF!="Moderado"),CONCATENATE("R3C",'MATRIZ DE RIESGOS '!#REF!),"")</f>
        <v>#REF!</v>
      </c>
      <c r="X48" s="65" t="e">
        <f>IF(AND('MATRIZ DE RIESGOS '!#REF!="Muy Baja",'MATRIZ DE RIESGOS '!#REF!="Moderado"),CONCATENATE("R3C",'MATRIZ DE RIESGOS '!#REF!),"")</f>
        <v>#REF!</v>
      </c>
      <c r="Y48" s="65" t="e">
        <f>IF(AND('MATRIZ DE RIESGOS '!#REF!="Muy Baja",'MATRIZ DE RIESGOS '!#REF!="Moderado"),CONCATENATE("R3C",'MATRIZ DE RIESGOS '!#REF!),"")</f>
        <v>#REF!</v>
      </c>
      <c r="Z48" s="65" t="e">
        <f>IF(AND('MATRIZ DE RIESGOS '!#REF!="Muy Baja",'MATRIZ DE RIESGOS '!#REF!="Moderado"),CONCATENATE("R3C",'MATRIZ DE RIESGOS '!#REF!),"")</f>
        <v>#REF!</v>
      </c>
      <c r="AA48" s="66" t="e">
        <f>IF(AND('MATRIZ DE RIESGOS '!#REF!="Muy Baja",'MATRIZ DE RIESGOS '!#REF!="Moderado"),CONCATENATE("R3C",'MATRIZ DE RIESGOS '!#REF!),"")</f>
        <v>#REF!</v>
      </c>
      <c r="AB48" s="49" t="e">
        <f>IF(AND('MATRIZ DE RIESGOS '!#REF!="Muy Baja",'MATRIZ DE RIESGOS '!#REF!="Mayor"),CONCATENATE("R3C",'MATRIZ DE RIESGOS '!#REF!),"")</f>
        <v>#REF!</v>
      </c>
      <c r="AC48" s="50" t="e">
        <f>IF(AND('MATRIZ DE RIESGOS '!#REF!="Muy Baja",'MATRIZ DE RIESGOS '!#REF!="Mayor"),CONCATENATE("R3C",'MATRIZ DE RIESGOS '!#REF!),"")</f>
        <v>#REF!</v>
      </c>
      <c r="AD48" s="50" t="e">
        <f>IF(AND('MATRIZ DE RIESGOS '!#REF!="Muy Baja",'MATRIZ DE RIESGOS '!#REF!="Mayor"),CONCATENATE("R3C",'MATRIZ DE RIESGOS '!#REF!),"")</f>
        <v>#REF!</v>
      </c>
      <c r="AE48" s="50" t="e">
        <f>IF(AND('MATRIZ DE RIESGOS '!#REF!="Muy Baja",'MATRIZ DE RIESGOS '!#REF!="Mayor"),CONCATENATE("R3C",'MATRIZ DE RIESGOS '!#REF!),"")</f>
        <v>#REF!</v>
      </c>
      <c r="AF48" s="50" t="e">
        <f>IF(AND('MATRIZ DE RIESGOS '!#REF!="Muy Baja",'MATRIZ DE RIESGOS '!#REF!="Mayor"),CONCATENATE("R3C",'MATRIZ DE RIESGOS '!#REF!),"")</f>
        <v>#REF!</v>
      </c>
      <c r="AG48" s="51" t="e">
        <f>IF(AND('MATRIZ DE RIESGOS '!#REF!="Muy Baja",'MATRIZ DE RIESGOS '!#REF!="Mayor"),CONCATENATE("R3C",'MATRIZ DE RIESGOS '!#REF!),"")</f>
        <v>#REF!</v>
      </c>
      <c r="AH48" s="52" t="e">
        <f>IF(AND('MATRIZ DE RIESGOS '!#REF!="Muy Baja",'MATRIZ DE RIESGOS '!#REF!="Catastrófico"),CONCATENATE("R3C",'MATRIZ DE RIESGOS '!#REF!),"")</f>
        <v>#REF!</v>
      </c>
      <c r="AI48" s="53" t="e">
        <f>IF(AND('MATRIZ DE RIESGOS '!#REF!="Muy Baja",'MATRIZ DE RIESGOS '!#REF!="Catastrófico"),CONCATENATE("R3C",'MATRIZ DE RIESGOS '!#REF!),"")</f>
        <v>#REF!</v>
      </c>
      <c r="AJ48" s="53" t="e">
        <f>IF(AND('MATRIZ DE RIESGOS '!#REF!="Muy Baja",'MATRIZ DE RIESGOS '!#REF!="Catastrófico"),CONCATENATE("R3C",'MATRIZ DE RIESGOS '!#REF!),"")</f>
        <v>#REF!</v>
      </c>
      <c r="AK48" s="53" t="e">
        <f>IF(AND('MATRIZ DE RIESGOS '!#REF!="Muy Baja",'MATRIZ DE RIESGOS '!#REF!="Catastrófico"),CONCATENATE("R3C",'MATRIZ DE RIESGOS '!#REF!),"")</f>
        <v>#REF!</v>
      </c>
      <c r="AL48" s="53" t="e">
        <f>IF(AND('MATRIZ DE RIESGOS '!#REF!="Muy Baja",'MATRIZ DE RIESGOS '!#REF!="Catastrófico"),CONCATENATE("R3C",'MATRIZ DE RIESGOS '!#REF!),"")</f>
        <v>#REF!</v>
      </c>
      <c r="AM48" s="54" t="e">
        <f>IF(AND('MATRIZ DE RIESGOS '!#REF!="Muy Baja",'MATRIZ DE RIESGOS '!#REF!="Catastrófico"),CONCATENATE("R3C",'MATRIZ DE RIESGOS '!#REF!),"")</f>
        <v>#REF!</v>
      </c>
      <c r="AN48" s="1"/>
      <c r="AO48" s="1"/>
      <c r="AP48" s="1"/>
      <c r="AQ48" s="1"/>
      <c r="AR48" s="1"/>
      <c r="AS48" s="1"/>
      <c r="AT48" s="1"/>
      <c r="AU48" s="1"/>
      <c r="AV48" s="1"/>
      <c r="AW48" s="1"/>
      <c r="AX48" s="1"/>
      <c r="AY48" s="1"/>
      <c r="AZ48" s="1"/>
      <c r="BA48" s="1"/>
      <c r="BB48" s="1"/>
      <c r="BC48" s="1"/>
      <c r="BD48" s="1"/>
      <c r="BE48" s="1"/>
      <c r="BF48" s="1"/>
      <c r="BG48" s="1"/>
      <c r="BH48" s="1"/>
      <c r="BI48" s="1"/>
    </row>
    <row r="49" spans="1:61" ht="15" customHeight="1" x14ac:dyDescent="0.25">
      <c r="A49" s="1"/>
      <c r="B49" s="227"/>
      <c r="C49" s="128"/>
      <c r="D49" s="129"/>
      <c r="E49" s="138"/>
      <c r="F49" s="128"/>
      <c r="G49" s="128"/>
      <c r="H49" s="128"/>
      <c r="I49" s="129"/>
      <c r="J49" s="73" t="e">
        <f>IF(AND('MATRIZ DE RIESGOS '!#REF!="Muy Baja",'MATRIZ DE RIESGOS '!#REF!="Leve"),CONCATENATE("R4C",'MATRIZ DE RIESGOS '!#REF!),"")</f>
        <v>#REF!</v>
      </c>
      <c r="K49" s="74" t="e">
        <f>IF(AND('MATRIZ DE RIESGOS '!#REF!="Muy Baja",'MATRIZ DE RIESGOS '!#REF!="Leve"),CONCATENATE("R4C",'MATRIZ DE RIESGOS '!#REF!),"")</f>
        <v>#REF!</v>
      </c>
      <c r="L49" s="74" t="e">
        <f>IF(AND('MATRIZ DE RIESGOS '!#REF!="Muy Baja",'MATRIZ DE RIESGOS '!#REF!="Leve"),CONCATENATE("R4C",'MATRIZ DE RIESGOS '!#REF!),"")</f>
        <v>#REF!</v>
      </c>
      <c r="M49" s="74" t="e">
        <f>IF(AND('MATRIZ DE RIESGOS '!#REF!="Muy Baja",'MATRIZ DE RIESGOS '!#REF!="Leve"),CONCATENATE("R4C",'MATRIZ DE RIESGOS '!#REF!),"")</f>
        <v>#REF!</v>
      </c>
      <c r="N49" s="74" t="e">
        <f>IF(AND('MATRIZ DE RIESGOS '!#REF!="Muy Baja",'MATRIZ DE RIESGOS '!#REF!="Leve"),CONCATENATE("R4C",'MATRIZ DE RIESGOS '!#REF!),"")</f>
        <v>#REF!</v>
      </c>
      <c r="O49" s="75" t="e">
        <f>IF(AND('MATRIZ DE RIESGOS '!#REF!="Muy Baja",'MATRIZ DE RIESGOS '!#REF!="Leve"),CONCATENATE("R4C",'MATRIZ DE RIESGOS '!#REF!),"")</f>
        <v>#REF!</v>
      </c>
      <c r="P49" s="73" t="e">
        <f>IF(AND('MATRIZ DE RIESGOS '!#REF!="Muy Baja",'MATRIZ DE RIESGOS '!#REF!="Menor"),CONCATENATE("R4C",'MATRIZ DE RIESGOS '!#REF!),"")</f>
        <v>#REF!</v>
      </c>
      <c r="Q49" s="74" t="e">
        <f>IF(AND('MATRIZ DE RIESGOS '!#REF!="Muy Baja",'MATRIZ DE RIESGOS '!#REF!="Menor"),CONCATENATE("R4C",'MATRIZ DE RIESGOS '!#REF!),"")</f>
        <v>#REF!</v>
      </c>
      <c r="R49" s="74" t="e">
        <f>IF(AND('MATRIZ DE RIESGOS '!#REF!="Muy Baja",'MATRIZ DE RIESGOS '!#REF!="Menor"),CONCATENATE("R4C",'MATRIZ DE RIESGOS '!#REF!),"")</f>
        <v>#REF!</v>
      </c>
      <c r="S49" s="74" t="e">
        <f>IF(AND('MATRIZ DE RIESGOS '!#REF!="Muy Baja",'MATRIZ DE RIESGOS '!#REF!="Menor"),CONCATENATE("R4C",'MATRIZ DE RIESGOS '!#REF!),"")</f>
        <v>#REF!</v>
      </c>
      <c r="T49" s="74" t="e">
        <f>IF(AND('MATRIZ DE RIESGOS '!#REF!="Muy Baja",'MATRIZ DE RIESGOS '!#REF!="Menor"),CONCATENATE("R4C",'MATRIZ DE RIESGOS '!#REF!),"")</f>
        <v>#REF!</v>
      </c>
      <c r="U49" s="75" t="e">
        <f>IF(AND('MATRIZ DE RIESGOS '!#REF!="Muy Baja",'MATRIZ DE RIESGOS '!#REF!="Menor"),CONCATENATE("R4C",'MATRIZ DE RIESGOS '!#REF!),"")</f>
        <v>#REF!</v>
      </c>
      <c r="V49" s="64" t="e">
        <f>IF(AND('MATRIZ DE RIESGOS '!#REF!="Muy Baja",'MATRIZ DE RIESGOS '!#REF!="Moderado"),CONCATENATE("R4C",'MATRIZ DE RIESGOS '!#REF!),"")</f>
        <v>#REF!</v>
      </c>
      <c r="W49" s="65" t="e">
        <f>IF(AND('MATRIZ DE RIESGOS '!#REF!="Muy Baja",'MATRIZ DE RIESGOS '!#REF!="Moderado"),CONCATENATE("R4C",'MATRIZ DE RIESGOS '!#REF!),"")</f>
        <v>#REF!</v>
      </c>
      <c r="X49" s="65" t="e">
        <f>IF(AND('MATRIZ DE RIESGOS '!#REF!="Muy Baja",'MATRIZ DE RIESGOS '!#REF!="Moderado"),CONCATENATE("R4C",'MATRIZ DE RIESGOS '!#REF!),"")</f>
        <v>#REF!</v>
      </c>
      <c r="Y49" s="65" t="e">
        <f>IF(AND('MATRIZ DE RIESGOS '!#REF!="Muy Baja",'MATRIZ DE RIESGOS '!#REF!="Moderado"),CONCATENATE("R4C",'MATRIZ DE RIESGOS '!#REF!),"")</f>
        <v>#REF!</v>
      </c>
      <c r="Z49" s="65" t="e">
        <f>IF(AND('MATRIZ DE RIESGOS '!#REF!="Muy Baja",'MATRIZ DE RIESGOS '!#REF!="Moderado"),CONCATENATE("R4C",'MATRIZ DE RIESGOS '!#REF!),"")</f>
        <v>#REF!</v>
      </c>
      <c r="AA49" s="66" t="e">
        <f>IF(AND('MATRIZ DE RIESGOS '!#REF!="Muy Baja",'MATRIZ DE RIESGOS '!#REF!="Moderado"),CONCATENATE("R4C",'MATRIZ DE RIESGOS '!#REF!),"")</f>
        <v>#REF!</v>
      </c>
      <c r="AB49" s="49" t="e">
        <f>IF(AND('MATRIZ DE RIESGOS '!#REF!="Muy Baja",'MATRIZ DE RIESGOS '!#REF!="Mayor"),CONCATENATE("R4C",'MATRIZ DE RIESGOS '!#REF!),"")</f>
        <v>#REF!</v>
      </c>
      <c r="AC49" s="50" t="e">
        <f>IF(AND('MATRIZ DE RIESGOS '!#REF!="Muy Baja",'MATRIZ DE RIESGOS '!#REF!="Mayor"),CONCATENATE("R4C",'MATRIZ DE RIESGOS '!#REF!),"")</f>
        <v>#REF!</v>
      </c>
      <c r="AD49" s="50" t="e">
        <f>IF(AND('MATRIZ DE RIESGOS '!#REF!="Muy Baja",'MATRIZ DE RIESGOS '!#REF!="Mayor"),CONCATENATE("R4C",'MATRIZ DE RIESGOS '!#REF!),"")</f>
        <v>#REF!</v>
      </c>
      <c r="AE49" s="50" t="e">
        <f>IF(AND('MATRIZ DE RIESGOS '!#REF!="Muy Baja",'MATRIZ DE RIESGOS '!#REF!="Mayor"),CONCATENATE("R4C",'MATRIZ DE RIESGOS '!#REF!),"")</f>
        <v>#REF!</v>
      </c>
      <c r="AF49" s="50" t="e">
        <f>IF(AND('MATRIZ DE RIESGOS '!#REF!="Muy Baja",'MATRIZ DE RIESGOS '!#REF!="Mayor"),CONCATENATE("R4C",'MATRIZ DE RIESGOS '!#REF!),"")</f>
        <v>#REF!</v>
      </c>
      <c r="AG49" s="51" t="e">
        <f>IF(AND('MATRIZ DE RIESGOS '!#REF!="Muy Baja",'MATRIZ DE RIESGOS '!#REF!="Mayor"),CONCATENATE("R4C",'MATRIZ DE RIESGOS '!#REF!),"")</f>
        <v>#REF!</v>
      </c>
      <c r="AH49" s="52" t="e">
        <f>IF(AND('MATRIZ DE RIESGOS '!#REF!="Muy Baja",'MATRIZ DE RIESGOS '!#REF!="Catastrófico"),CONCATENATE("R4C",'MATRIZ DE RIESGOS '!#REF!),"")</f>
        <v>#REF!</v>
      </c>
      <c r="AI49" s="53" t="e">
        <f>IF(AND('MATRIZ DE RIESGOS '!#REF!="Muy Baja",'MATRIZ DE RIESGOS '!#REF!="Catastrófico"),CONCATENATE("R4C",'MATRIZ DE RIESGOS '!#REF!),"")</f>
        <v>#REF!</v>
      </c>
      <c r="AJ49" s="53" t="e">
        <f>IF(AND('MATRIZ DE RIESGOS '!#REF!="Muy Baja",'MATRIZ DE RIESGOS '!#REF!="Catastrófico"),CONCATENATE("R4C",'MATRIZ DE RIESGOS '!#REF!),"")</f>
        <v>#REF!</v>
      </c>
      <c r="AK49" s="53" t="e">
        <f>IF(AND('MATRIZ DE RIESGOS '!#REF!="Muy Baja",'MATRIZ DE RIESGOS '!#REF!="Catastrófico"),CONCATENATE("R4C",'MATRIZ DE RIESGOS '!#REF!),"")</f>
        <v>#REF!</v>
      </c>
      <c r="AL49" s="53" t="e">
        <f>IF(AND('MATRIZ DE RIESGOS '!#REF!="Muy Baja",'MATRIZ DE RIESGOS '!#REF!="Catastrófico"),CONCATENATE("R4C",'MATRIZ DE RIESGOS '!#REF!),"")</f>
        <v>#REF!</v>
      </c>
      <c r="AM49" s="54" t="e">
        <f>IF(AND('MATRIZ DE RIESGOS '!#REF!="Muy Baja",'MATRIZ DE RIESGOS '!#REF!="Catastrófico"),CONCATENATE("R4C",'MATRIZ DE RIESGOS '!#REF!),"")</f>
        <v>#REF!</v>
      </c>
      <c r="AN49" s="1"/>
      <c r="AO49" s="1"/>
      <c r="AP49" s="1"/>
      <c r="AQ49" s="1"/>
      <c r="AR49" s="1"/>
      <c r="AS49" s="1"/>
      <c r="AT49" s="1"/>
      <c r="AU49" s="1"/>
      <c r="AV49" s="1"/>
      <c r="AW49" s="1"/>
      <c r="AX49" s="1"/>
      <c r="AY49" s="1"/>
      <c r="AZ49" s="1"/>
      <c r="BA49" s="1"/>
      <c r="BB49" s="1"/>
      <c r="BC49" s="1"/>
      <c r="BD49" s="1"/>
      <c r="BE49" s="1"/>
      <c r="BF49" s="1"/>
      <c r="BG49" s="1"/>
      <c r="BH49" s="1"/>
      <c r="BI49" s="1"/>
    </row>
    <row r="50" spans="1:61" ht="15" customHeight="1" x14ac:dyDescent="0.25">
      <c r="A50" s="1"/>
      <c r="B50" s="227"/>
      <c r="C50" s="128"/>
      <c r="D50" s="129"/>
      <c r="E50" s="138"/>
      <c r="F50" s="128"/>
      <c r="G50" s="128"/>
      <c r="H50" s="128"/>
      <c r="I50" s="129"/>
      <c r="J50" s="73" t="e">
        <f>IF(AND('MATRIZ DE RIESGOS '!#REF!="Muy Baja",'MATRIZ DE RIESGOS '!#REF!="Leve"),CONCATENATE("R5C",'MATRIZ DE RIESGOS '!#REF!),"")</f>
        <v>#REF!</v>
      </c>
      <c r="K50" s="74" t="e">
        <f>IF(AND('MATRIZ DE RIESGOS '!#REF!="Muy Baja",'MATRIZ DE RIESGOS '!#REF!="Leve"),CONCATENATE("R5C",'MATRIZ DE RIESGOS '!#REF!),"")</f>
        <v>#REF!</v>
      </c>
      <c r="L50" s="74" t="e">
        <f>IF(AND('MATRIZ DE RIESGOS '!#REF!="Muy Baja",'MATRIZ DE RIESGOS '!#REF!="Leve"),CONCATENATE("R5C",'MATRIZ DE RIESGOS '!#REF!),"")</f>
        <v>#REF!</v>
      </c>
      <c r="M50" s="74" t="e">
        <f>IF(AND('MATRIZ DE RIESGOS '!#REF!="Muy Baja",'MATRIZ DE RIESGOS '!#REF!="Leve"),CONCATENATE("R5C",'MATRIZ DE RIESGOS '!#REF!),"")</f>
        <v>#REF!</v>
      </c>
      <c r="N50" s="74" t="e">
        <f>IF(AND('MATRIZ DE RIESGOS '!#REF!="Muy Baja",'MATRIZ DE RIESGOS '!#REF!="Leve"),CONCATENATE("R5C",'MATRIZ DE RIESGOS '!#REF!),"")</f>
        <v>#REF!</v>
      </c>
      <c r="O50" s="75" t="e">
        <f>IF(AND('MATRIZ DE RIESGOS '!#REF!="Muy Baja",'MATRIZ DE RIESGOS '!#REF!="Leve"),CONCATENATE("R5C",'MATRIZ DE RIESGOS '!#REF!),"")</f>
        <v>#REF!</v>
      </c>
      <c r="P50" s="73" t="e">
        <f>IF(AND('MATRIZ DE RIESGOS '!#REF!="Muy Baja",'MATRIZ DE RIESGOS '!#REF!="Menor"),CONCATENATE("R5C",'MATRIZ DE RIESGOS '!#REF!),"")</f>
        <v>#REF!</v>
      </c>
      <c r="Q50" s="74" t="e">
        <f>IF(AND('MATRIZ DE RIESGOS '!#REF!="Muy Baja",'MATRIZ DE RIESGOS '!#REF!="Menor"),CONCATENATE("R5C",'MATRIZ DE RIESGOS '!#REF!),"")</f>
        <v>#REF!</v>
      </c>
      <c r="R50" s="74" t="e">
        <f>IF(AND('MATRIZ DE RIESGOS '!#REF!="Muy Baja",'MATRIZ DE RIESGOS '!#REF!="Menor"),CONCATENATE("R5C",'MATRIZ DE RIESGOS '!#REF!),"")</f>
        <v>#REF!</v>
      </c>
      <c r="S50" s="74" t="e">
        <f>IF(AND('MATRIZ DE RIESGOS '!#REF!="Muy Baja",'MATRIZ DE RIESGOS '!#REF!="Menor"),CONCATENATE("R5C",'MATRIZ DE RIESGOS '!#REF!),"")</f>
        <v>#REF!</v>
      </c>
      <c r="T50" s="74" t="e">
        <f>IF(AND('MATRIZ DE RIESGOS '!#REF!="Muy Baja",'MATRIZ DE RIESGOS '!#REF!="Menor"),CONCATENATE("R5C",'MATRIZ DE RIESGOS '!#REF!),"")</f>
        <v>#REF!</v>
      </c>
      <c r="U50" s="75" t="e">
        <f>IF(AND('MATRIZ DE RIESGOS '!#REF!="Muy Baja",'MATRIZ DE RIESGOS '!#REF!="Menor"),CONCATENATE("R5C",'MATRIZ DE RIESGOS '!#REF!),"")</f>
        <v>#REF!</v>
      </c>
      <c r="V50" s="64" t="e">
        <f>IF(AND('MATRIZ DE RIESGOS '!#REF!="Muy Baja",'MATRIZ DE RIESGOS '!#REF!="Moderado"),CONCATENATE("R5C",'MATRIZ DE RIESGOS '!#REF!),"")</f>
        <v>#REF!</v>
      </c>
      <c r="W50" s="65" t="e">
        <f>IF(AND('MATRIZ DE RIESGOS '!#REF!="Muy Baja",'MATRIZ DE RIESGOS '!#REF!="Moderado"),CONCATENATE("R5C",'MATRIZ DE RIESGOS '!#REF!),"")</f>
        <v>#REF!</v>
      </c>
      <c r="X50" s="65" t="e">
        <f>IF(AND('MATRIZ DE RIESGOS '!#REF!="Muy Baja",'MATRIZ DE RIESGOS '!#REF!="Moderado"),CONCATENATE("R5C",'MATRIZ DE RIESGOS '!#REF!),"")</f>
        <v>#REF!</v>
      </c>
      <c r="Y50" s="65" t="e">
        <f>IF(AND('MATRIZ DE RIESGOS '!#REF!="Muy Baja",'MATRIZ DE RIESGOS '!#REF!="Moderado"),CONCATENATE("R5C",'MATRIZ DE RIESGOS '!#REF!),"")</f>
        <v>#REF!</v>
      </c>
      <c r="Z50" s="65" t="e">
        <f>IF(AND('MATRIZ DE RIESGOS '!#REF!="Muy Baja",'MATRIZ DE RIESGOS '!#REF!="Moderado"),CONCATENATE("R5C",'MATRIZ DE RIESGOS '!#REF!),"")</f>
        <v>#REF!</v>
      </c>
      <c r="AA50" s="66" t="e">
        <f>IF(AND('MATRIZ DE RIESGOS '!#REF!="Muy Baja",'MATRIZ DE RIESGOS '!#REF!="Moderado"),CONCATENATE("R5C",'MATRIZ DE RIESGOS '!#REF!),"")</f>
        <v>#REF!</v>
      </c>
      <c r="AB50" s="49" t="e">
        <f>IF(AND('MATRIZ DE RIESGOS '!#REF!="Muy Baja",'MATRIZ DE RIESGOS '!#REF!="Mayor"),CONCATENATE("R5C",'MATRIZ DE RIESGOS '!#REF!),"")</f>
        <v>#REF!</v>
      </c>
      <c r="AC50" s="50" t="e">
        <f>IF(AND('MATRIZ DE RIESGOS '!#REF!="Muy Baja",'MATRIZ DE RIESGOS '!#REF!="Mayor"),CONCATENATE("R5C",'MATRIZ DE RIESGOS '!#REF!),"")</f>
        <v>#REF!</v>
      </c>
      <c r="AD50" s="50" t="e">
        <f>IF(AND('MATRIZ DE RIESGOS '!#REF!="Muy Baja",'MATRIZ DE RIESGOS '!#REF!="Mayor"),CONCATENATE("R5C",'MATRIZ DE RIESGOS '!#REF!),"")</f>
        <v>#REF!</v>
      </c>
      <c r="AE50" s="50" t="e">
        <f>IF(AND('MATRIZ DE RIESGOS '!#REF!="Muy Baja",'MATRIZ DE RIESGOS '!#REF!="Mayor"),CONCATENATE("R5C",'MATRIZ DE RIESGOS '!#REF!),"")</f>
        <v>#REF!</v>
      </c>
      <c r="AF50" s="50" t="e">
        <f>IF(AND('MATRIZ DE RIESGOS '!#REF!="Muy Baja",'MATRIZ DE RIESGOS '!#REF!="Mayor"),CONCATENATE("R5C",'MATRIZ DE RIESGOS '!#REF!),"")</f>
        <v>#REF!</v>
      </c>
      <c r="AG50" s="51" t="e">
        <f>IF(AND('MATRIZ DE RIESGOS '!#REF!="Muy Baja",'MATRIZ DE RIESGOS '!#REF!="Mayor"),CONCATENATE("R5C",'MATRIZ DE RIESGOS '!#REF!),"")</f>
        <v>#REF!</v>
      </c>
      <c r="AH50" s="52" t="e">
        <f>IF(AND('MATRIZ DE RIESGOS '!#REF!="Muy Baja",'MATRIZ DE RIESGOS '!#REF!="Catastrófico"),CONCATENATE("R5C",'MATRIZ DE RIESGOS '!#REF!),"")</f>
        <v>#REF!</v>
      </c>
      <c r="AI50" s="53" t="e">
        <f>IF(AND('MATRIZ DE RIESGOS '!#REF!="Muy Baja",'MATRIZ DE RIESGOS '!#REF!="Catastrófico"),CONCATENATE("R5C",'MATRIZ DE RIESGOS '!#REF!),"")</f>
        <v>#REF!</v>
      </c>
      <c r="AJ50" s="53" t="e">
        <f>IF(AND('MATRIZ DE RIESGOS '!#REF!="Muy Baja",'MATRIZ DE RIESGOS '!#REF!="Catastrófico"),CONCATENATE("R5C",'MATRIZ DE RIESGOS '!#REF!),"")</f>
        <v>#REF!</v>
      </c>
      <c r="AK50" s="53" t="e">
        <f>IF(AND('MATRIZ DE RIESGOS '!#REF!="Muy Baja",'MATRIZ DE RIESGOS '!#REF!="Catastrófico"),CONCATENATE("R5C",'MATRIZ DE RIESGOS '!#REF!),"")</f>
        <v>#REF!</v>
      </c>
      <c r="AL50" s="53" t="e">
        <f>IF(AND('MATRIZ DE RIESGOS '!#REF!="Muy Baja",'MATRIZ DE RIESGOS '!#REF!="Catastrófico"),CONCATENATE("R5C",'MATRIZ DE RIESGOS '!#REF!),"")</f>
        <v>#REF!</v>
      </c>
      <c r="AM50" s="54" t="e">
        <f>IF(AND('MATRIZ DE RIESGOS '!#REF!="Muy Baja",'MATRIZ DE RIESGOS '!#REF!="Catastrófico"),CONCATENATE("R5C",'MATRIZ DE RIESGOS '!#REF!),"")</f>
        <v>#REF!</v>
      </c>
      <c r="AN50" s="1"/>
      <c r="AO50" s="1"/>
      <c r="AP50" s="1"/>
      <c r="AQ50" s="1"/>
      <c r="AR50" s="1"/>
      <c r="AS50" s="1"/>
      <c r="AT50" s="1"/>
      <c r="AU50" s="1"/>
      <c r="AV50" s="1"/>
      <c r="AW50" s="1"/>
      <c r="AX50" s="1"/>
      <c r="AY50" s="1"/>
      <c r="AZ50" s="1"/>
      <c r="BA50" s="1"/>
      <c r="BB50" s="1"/>
      <c r="BC50" s="1"/>
      <c r="BD50" s="1"/>
      <c r="BE50" s="1"/>
      <c r="BF50" s="1"/>
      <c r="BG50" s="1"/>
      <c r="BH50" s="1"/>
      <c r="BI50" s="1"/>
    </row>
    <row r="51" spans="1:61" ht="15" customHeight="1" x14ac:dyDescent="0.25">
      <c r="A51" s="1"/>
      <c r="B51" s="227"/>
      <c r="C51" s="128"/>
      <c r="D51" s="129"/>
      <c r="E51" s="138"/>
      <c r="F51" s="128"/>
      <c r="G51" s="128"/>
      <c r="H51" s="128"/>
      <c r="I51" s="129"/>
      <c r="J51" s="73" t="e">
        <f>IF(AND('MATRIZ DE RIESGOS '!#REF!="Muy Baja",'MATRIZ DE RIESGOS '!#REF!="Leve"),CONCATENATE("R6C",'MATRIZ DE RIESGOS '!#REF!),"")</f>
        <v>#REF!</v>
      </c>
      <c r="K51" s="74" t="e">
        <f>IF(AND('MATRIZ DE RIESGOS '!#REF!="Muy Baja",'MATRIZ DE RIESGOS '!#REF!="Leve"),CONCATENATE("R6C",'MATRIZ DE RIESGOS '!#REF!),"")</f>
        <v>#REF!</v>
      </c>
      <c r="L51" s="74" t="e">
        <f>IF(AND('MATRIZ DE RIESGOS '!#REF!="Muy Baja",'MATRIZ DE RIESGOS '!#REF!="Leve"),CONCATENATE("R6C",'MATRIZ DE RIESGOS '!#REF!),"")</f>
        <v>#REF!</v>
      </c>
      <c r="M51" s="74" t="e">
        <f>IF(AND('MATRIZ DE RIESGOS '!#REF!="Muy Baja",'MATRIZ DE RIESGOS '!#REF!="Leve"),CONCATENATE("R6C",'MATRIZ DE RIESGOS '!#REF!),"")</f>
        <v>#REF!</v>
      </c>
      <c r="N51" s="74" t="e">
        <f>IF(AND('MATRIZ DE RIESGOS '!#REF!="Muy Baja",'MATRIZ DE RIESGOS '!#REF!="Leve"),CONCATENATE("R6C",'MATRIZ DE RIESGOS '!#REF!),"")</f>
        <v>#REF!</v>
      </c>
      <c r="O51" s="75" t="e">
        <f>IF(AND('MATRIZ DE RIESGOS '!#REF!="Muy Baja",'MATRIZ DE RIESGOS '!#REF!="Leve"),CONCATENATE("R6C",'MATRIZ DE RIESGOS '!#REF!),"")</f>
        <v>#REF!</v>
      </c>
      <c r="P51" s="73" t="e">
        <f>IF(AND('MATRIZ DE RIESGOS '!#REF!="Muy Baja",'MATRIZ DE RIESGOS '!#REF!="Menor"),CONCATENATE("R6C",'MATRIZ DE RIESGOS '!#REF!),"")</f>
        <v>#REF!</v>
      </c>
      <c r="Q51" s="74" t="e">
        <f>IF(AND('MATRIZ DE RIESGOS '!#REF!="Muy Baja",'MATRIZ DE RIESGOS '!#REF!="Menor"),CONCATENATE("R6C",'MATRIZ DE RIESGOS '!#REF!),"")</f>
        <v>#REF!</v>
      </c>
      <c r="R51" s="74" t="e">
        <f>IF(AND('MATRIZ DE RIESGOS '!#REF!="Muy Baja",'MATRIZ DE RIESGOS '!#REF!="Menor"),CONCATENATE("R6C",'MATRIZ DE RIESGOS '!#REF!),"")</f>
        <v>#REF!</v>
      </c>
      <c r="S51" s="74" t="e">
        <f>IF(AND('MATRIZ DE RIESGOS '!#REF!="Muy Baja",'MATRIZ DE RIESGOS '!#REF!="Menor"),CONCATENATE("R6C",'MATRIZ DE RIESGOS '!#REF!),"")</f>
        <v>#REF!</v>
      </c>
      <c r="T51" s="74" t="e">
        <f>IF(AND('MATRIZ DE RIESGOS '!#REF!="Muy Baja",'MATRIZ DE RIESGOS '!#REF!="Menor"),CONCATENATE("R6C",'MATRIZ DE RIESGOS '!#REF!),"")</f>
        <v>#REF!</v>
      </c>
      <c r="U51" s="75" t="e">
        <f>IF(AND('MATRIZ DE RIESGOS '!#REF!="Muy Baja",'MATRIZ DE RIESGOS '!#REF!="Menor"),CONCATENATE("R6C",'MATRIZ DE RIESGOS '!#REF!),"")</f>
        <v>#REF!</v>
      </c>
      <c r="V51" s="64" t="e">
        <f>IF(AND('MATRIZ DE RIESGOS '!#REF!="Muy Baja",'MATRIZ DE RIESGOS '!#REF!="Moderado"),CONCATENATE("R6C",'MATRIZ DE RIESGOS '!#REF!),"")</f>
        <v>#REF!</v>
      </c>
      <c r="W51" s="65" t="e">
        <f>IF(AND('MATRIZ DE RIESGOS '!#REF!="Muy Baja",'MATRIZ DE RIESGOS '!#REF!="Moderado"),CONCATENATE("R6C",'MATRIZ DE RIESGOS '!#REF!),"")</f>
        <v>#REF!</v>
      </c>
      <c r="X51" s="65" t="e">
        <f>IF(AND('MATRIZ DE RIESGOS '!#REF!="Muy Baja",'MATRIZ DE RIESGOS '!#REF!="Moderado"),CONCATENATE("R6C",'MATRIZ DE RIESGOS '!#REF!),"")</f>
        <v>#REF!</v>
      </c>
      <c r="Y51" s="65" t="e">
        <f>IF(AND('MATRIZ DE RIESGOS '!#REF!="Muy Baja",'MATRIZ DE RIESGOS '!#REF!="Moderado"),CONCATENATE("R6C",'MATRIZ DE RIESGOS '!#REF!),"")</f>
        <v>#REF!</v>
      </c>
      <c r="Z51" s="65" t="e">
        <f>IF(AND('MATRIZ DE RIESGOS '!#REF!="Muy Baja",'MATRIZ DE RIESGOS '!#REF!="Moderado"),CONCATENATE("R6C",'MATRIZ DE RIESGOS '!#REF!),"")</f>
        <v>#REF!</v>
      </c>
      <c r="AA51" s="66" t="e">
        <f>IF(AND('MATRIZ DE RIESGOS '!#REF!="Muy Baja",'MATRIZ DE RIESGOS '!#REF!="Moderado"),CONCATENATE("R6C",'MATRIZ DE RIESGOS '!#REF!),"")</f>
        <v>#REF!</v>
      </c>
      <c r="AB51" s="49" t="e">
        <f>IF(AND('MATRIZ DE RIESGOS '!#REF!="Muy Baja",'MATRIZ DE RIESGOS '!#REF!="Mayor"),CONCATENATE("R6C",'MATRIZ DE RIESGOS '!#REF!),"")</f>
        <v>#REF!</v>
      </c>
      <c r="AC51" s="50" t="e">
        <f>IF(AND('MATRIZ DE RIESGOS '!#REF!="Muy Baja",'MATRIZ DE RIESGOS '!#REF!="Mayor"),CONCATENATE("R6C",'MATRIZ DE RIESGOS '!#REF!),"")</f>
        <v>#REF!</v>
      </c>
      <c r="AD51" s="50" t="e">
        <f>IF(AND('MATRIZ DE RIESGOS '!#REF!="Muy Baja",'MATRIZ DE RIESGOS '!#REF!="Mayor"),CONCATENATE("R6C",'MATRIZ DE RIESGOS '!#REF!),"")</f>
        <v>#REF!</v>
      </c>
      <c r="AE51" s="50" t="e">
        <f>IF(AND('MATRIZ DE RIESGOS '!#REF!="Muy Baja",'MATRIZ DE RIESGOS '!#REF!="Mayor"),CONCATENATE("R6C",'MATRIZ DE RIESGOS '!#REF!),"")</f>
        <v>#REF!</v>
      </c>
      <c r="AF51" s="50" t="e">
        <f>IF(AND('MATRIZ DE RIESGOS '!#REF!="Muy Baja",'MATRIZ DE RIESGOS '!#REF!="Mayor"),CONCATENATE("R6C",'MATRIZ DE RIESGOS '!#REF!),"")</f>
        <v>#REF!</v>
      </c>
      <c r="AG51" s="51" t="e">
        <f>IF(AND('MATRIZ DE RIESGOS '!#REF!="Muy Baja",'MATRIZ DE RIESGOS '!#REF!="Mayor"),CONCATENATE("R6C",'MATRIZ DE RIESGOS '!#REF!),"")</f>
        <v>#REF!</v>
      </c>
      <c r="AH51" s="52" t="e">
        <f>IF(AND('MATRIZ DE RIESGOS '!#REF!="Muy Baja",'MATRIZ DE RIESGOS '!#REF!="Catastrófico"),CONCATENATE("R6C",'MATRIZ DE RIESGOS '!#REF!),"")</f>
        <v>#REF!</v>
      </c>
      <c r="AI51" s="53" t="e">
        <f>IF(AND('MATRIZ DE RIESGOS '!#REF!="Muy Baja",'MATRIZ DE RIESGOS '!#REF!="Catastrófico"),CONCATENATE("R6C",'MATRIZ DE RIESGOS '!#REF!),"")</f>
        <v>#REF!</v>
      </c>
      <c r="AJ51" s="53" t="e">
        <f>IF(AND('MATRIZ DE RIESGOS '!#REF!="Muy Baja",'MATRIZ DE RIESGOS '!#REF!="Catastrófico"),CONCATENATE("R6C",'MATRIZ DE RIESGOS '!#REF!),"")</f>
        <v>#REF!</v>
      </c>
      <c r="AK51" s="53" t="e">
        <f>IF(AND('MATRIZ DE RIESGOS '!#REF!="Muy Baja",'MATRIZ DE RIESGOS '!#REF!="Catastrófico"),CONCATENATE("R6C",'MATRIZ DE RIESGOS '!#REF!),"")</f>
        <v>#REF!</v>
      </c>
      <c r="AL51" s="53" t="e">
        <f>IF(AND('MATRIZ DE RIESGOS '!#REF!="Muy Baja",'MATRIZ DE RIESGOS '!#REF!="Catastrófico"),CONCATENATE("R6C",'MATRIZ DE RIESGOS '!#REF!),"")</f>
        <v>#REF!</v>
      </c>
      <c r="AM51" s="54" t="e">
        <f>IF(AND('MATRIZ DE RIESGOS '!#REF!="Muy Baja",'MATRIZ DE RIESGOS '!#REF!="Catastrófico"),CONCATENATE("R6C",'MATRIZ DE RIESGOS '!#REF!),"")</f>
        <v>#REF!</v>
      </c>
      <c r="AN51" s="1"/>
      <c r="AO51" s="1"/>
      <c r="AP51" s="1"/>
      <c r="AQ51" s="1"/>
      <c r="AR51" s="1"/>
      <c r="AS51" s="1"/>
      <c r="AT51" s="1"/>
      <c r="AU51" s="1"/>
      <c r="AV51" s="1"/>
      <c r="AW51" s="1"/>
      <c r="AX51" s="1"/>
      <c r="AY51" s="1"/>
      <c r="AZ51" s="1"/>
      <c r="BA51" s="1"/>
      <c r="BB51" s="1"/>
      <c r="BC51" s="1"/>
      <c r="BD51" s="1"/>
      <c r="BE51" s="1"/>
      <c r="BF51" s="1"/>
      <c r="BG51" s="1"/>
      <c r="BH51" s="1"/>
      <c r="BI51" s="1"/>
    </row>
    <row r="52" spans="1:61" ht="15" customHeight="1" x14ac:dyDescent="0.25">
      <c r="A52" s="1"/>
      <c r="B52" s="227"/>
      <c r="C52" s="128"/>
      <c r="D52" s="129"/>
      <c r="E52" s="138"/>
      <c r="F52" s="128"/>
      <c r="G52" s="128"/>
      <c r="H52" s="128"/>
      <c r="I52" s="129"/>
      <c r="J52" s="73" t="e">
        <f>IF(AND('MATRIZ DE RIESGOS '!#REF!="Muy Baja",'MATRIZ DE RIESGOS '!#REF!="Leve"),CONCATENATE("R7C",'MATRIZ DE RIESGOS '!#REF!),"")</f>
        <v>#REF!</v>
      </c>
      <c r="K52" s="74" t="e">
        <f>IF(AND('MATRIZ DE RIESGOS '!#REF!="Muy Baja",'MATRIZ DE RIESGOS '!#REF!="Leve"),CONCATENATE("R7C",'MATRIZ DE RIESGOS '!#REF!),"")</f>
        <v>#REF!</v>
      </c>
      <c r="L52" s="74" t="e">
        <f>IF(AND('MATRIZ DE RIESGOS '!#REF!="Muy Baja",'MATRIZ DE RIESGOS '!#REF!="Leve"),CONCATENATE("R7C",'MATRIZ DE RIESGOS '!#REF!),"")</f>
        <v>#REF!</v>
      </c>
      <c r="M52" s="74" t="e">
        <f>IF(AND('MATRIZ DE RIESGOS '!#REF!="Muy Baja",'MATRIZ DE RIESGOS '!#REF!="Leve"),CONCATENATE("R7C",'MATRIZ DE RIESGOS '!#REF!),"")</f>
        <v>#REF!</v>
      </c>
      <c r="N52" s="74" t="e">
        <f>IF(AND('MATRIZ DE RIESGOS '!#REF!="Muy Baja",'MATRIZ DE RIESGOS '!#REF!="Leve"),CONCATENATE("R7C",'MATRIZ DE RIESGOS '!#REF!),"")</f>
        <v>#REF!</v>
      </c>
      <c r="O52" s="75" t="e">
        <f>IF(AND('MATRIZ DE RIESGOS '!#REF!="Muy Baja",'MATRIZ DE RIESGOS '!#REF!="Leve"),CONCATENATE("R7C",'MATRIZ DE RIESGOS '!#REF!),"")</f>
        <v>#REF!</v>
      </c>
      <c r="P52" s="73" t="e">
        <f>IF(AND('MATRIZ DE RIESGOS '!#REF!="Muy Baja",'MATRIZ DE RIESGOS '!#REF!="Menor"),CONCATENATE("R7C",'MATRIZ DE RIESGOS '!#REF!),"")</f>
        <v>#REF!</v>
      </c>
      <c r="Q52" s="74" t="e">
        <f>IF(AND('MATRIZ DE RIESGOS '!#REF!="Muy Baja",'MATRIZ DE RIESGOS '!#REF!="Menor"),CONCATENATE("R7C",'MATRIZ DE RIESGOS '!#REF!),"")</f>
        <v>#REF!</v>
      </c>
      <c r="R52" s="74" t="e">
        <f>IF(AND('MATRIZ DE RIESGOS '!#REF!="Muy Baja",'MATRIZ DE RIESGOS '!#REF!="Menor"),CONCATENATE("R7C",'MATRIZ DE RIESGOS '!#REF!),"")</f>
        <v>#REF!</v>
      </c>
      <c r="S52" s="74" t="e">
        <f>IF(AND('MATRIZ DE RIESGOS '!#REF!="Muy Baja",'MATRIZ DE RIESGOS '!#REF!="Menor"),CONCATENATE("R7C",'MATRIZ DE RIESGOS '!#REF!),"")</f>
        <v>#REF!</v>
      </c>
      <c r="T52" s="74" t="e">
        <f>IF(AND('MATRIZ DE RIESGOS '!#REF!="Muy Baja",'MATRIZ DE RIESGOS '!#REF!="Menor"),CONCATENATE("R7C",'MATRIZ DE RIESGOS '!#REF!),"")</f>
        <v>#REF!</v>
      </c>
      <c r="U52" s="75" t="e">
        <f>IF(AND('MATRIZ DE RIESGOS '!#REF!="Muy Baja",'MATRIZ DE RIESGOS '!#REF!="Menor"),CONCATENATE("R7C",'MATRIZ DE RIESGOS '!#REF!),"")</f>
        <v>#REF!</v>
      </c>
      <c r="V52" s="64" t="e">
        <f>IF(AND('MATRIZ DE RIESGOS '!#REF!="Muy Baja",'MATRIZ DE RIESGOS '!#REF!="Moderado"),CONCATENATE("R7C",'MATRIZ DE RIESGOS '!#REF!),"")</f>
        <v>#REF!</v>
      </c>
      <c r="W52" s="65" t="e">
        <f>IF(AND('MATRIZ DE RIESGOS '!#REF!="Muy Baja",'MATRIZ DE RIESGOS '!#REF!="Moderado"),CONCATENATE("R7C",'MATRIZ DE RIESGOS '!#REF!),"")</f>
        <v>#REF!</v>
      </c>
      <c r="X52" s="65" t="e">
        <f>IF(AND('MATRIZ DE RIESGOS '!#REF!="Muy Baja",'MATRIZ DE RIESGOS '!#REF!="Moderado"),CONCATENATE("R7C",'MATRIZ DE RIESGOS '!#REF!),"")</f>
        <v>#REF!</v>
      </c>
      <c r="Y52" s="65" t="e">
        <f>IF(AND('MATRIZ DE RIESGOS '!#REF!="Muy Baja",'MATRIZ DE RIESGOS '!#REF!="Moderado"),CONCATENATE("R7C",'MATRIZ DE RIESGOS '!#REF!),"")</f>
        <v>#REF!</v>
      </c>
      <c r="Z52" s="65" t="e">
        <f>IF(AND('MATRIZ DE RIESGOS '!#REF!="Muy Baja",'MATRIZ DE RIESGOS '!#REF!="Moderado"),CONCATENATE("R7C",'MATRIZ DE RIESGOS '!#REF!),"")</f>
        <v>#REF!</v>
      </c>
      <c r="AA52" s="66" t="e">
        <f>IF(AND('MATRIZ DE RIESGOS '!#REF!="Muy Baja",'MATRIZ DE RIESGOS '!#REF!="Moderado"),CONCATENATE("R7C",'MATRIZ DE RIESGOS '!#REF!),"")</f>
        <v>#REF!</v>
      </c>
      <c r="AB52" s="49" t="e">
        <f>IF(AND('MATRIZ DE RIESGOS '!#REF!="Muy Baja",'MATRIZ DE RIESGOS '!#REF!="Mayor"),CONCATENATE("R7C",'MATRIZ DE RIESGOS '!#REF!),"")</f>
        <v>#REF!</v>
      </c>
      <c r="AC52" s="50" t="e">
        <f>IF(AND('MATRIZ DE RIESGOS '!#REF!="Muy Baja",'MATRIZ DE RIESGOS '!#REF!="Mayor"),CONCATENATE("R7C",'MATRIZ DE RIESGOS '!#REF!),"")</f>
        <v>#REF!</v>
      </c>
      <c r="AD52" s="50" t="e">
        <f>IF(AND('MATRIZ DE RIESGOS '!#REF!="Muy Baja",'MATRIZ DE RIESGOS '!#REF!="Mayor"),CONCATENATE("R7C",'MATRIZ DE RIESGOS '!#REF!),"")</f>
        <v>#REF!</v>
      </c>
      <c r="AE52" s="50" t="e">
        <f>IF(AND('MATRIZ DE RIESGOS '!#REF!="Muy Baja",'MATRIZ DE RIESGOS '!#REF!="Mayor"),CONCATENATE("R7C",'MATRIZ DE RIESGOS '!#REF!),"")</f>
        <v>#REF!</v>
      </c>
      <c r="AF52" s="50" t="e">
        <f>IF(AND('MATRIZ DE RIESGOS '!#REF!="Muy Baja",'MATRIZ DE RIESGOS '!#REF!="Mayor"),CONCATENATE("R7C",'MATRIZ DE RIESGOS '!#REF!),"")</f>
        <v>#REF!</v>
      </c>
      <c r="AG52" s="51" t="e">
        <f>IF(AND('MATRIZ DE RIESGOS '!#REF!="Muy Baja",'MATRIZ DE RIESGOS '!#REF!="Mayor"),CONCATENATE("R7C",'MATRIZ DE RIESGOS '!#REF!),"")</f>
        <v>#REF!</v>
      </c>
      <c r="AH52" s="52" t="e">
        <f>IF(AND('MATRIZ DE RIESGOS '!#REF!="Muy Baja",'MATRIZ DE RIESGOS '!#REF!="Catastrófico"),CONCATENATE("R7C",'MATRIZ DE RIESGOS '!#REF!),"")</f>
        <v>#REF!</v>
      </c>
      <c r="AI52" s="53" t="e">
        <f>IF(AND('MATRIZ DE RIESGOS '!#REF!="Muy Baja",'MATRIZ DE RIESGOS '!#REF!="Catastrófico"),CONCATENATE("R7C",'MATRIZ DE RIESGOS '!#REF!),"")</f>
        <v>#REF!</v>
      </c>
      <c r="AJ52" s="53" t="e">
        <f>IF(AND('MATRIZ DE RIESGOS '!#REF!="Muy Baja",'MATRIZ DE RIESGOS '!#REF!="Catastrófico"),CONCATENATE("R7C",'MATRIZ DE RIESGOS '!#REF!),"")</f>
        <v>#REF!</v>
      </c>
      <c r="AK52" s="53" t="e">
        <f>IF(AND('MATRIZ DE RIESGOS '!#REF!="Muy Baja",'MATRIZ DE RIESGOS '!#REF!="Catastrófico"),CONCATENATE("R7C",'MATRIZ DE RIESGOS '!#REF!),"")</f>
        <v>#REF!</v>
      </c>
      <c r="AL52" s="53" t="e">
        <f>IF(AND('MATRIZ DE RIESGOS '!#REF!="Muy Baja",'MATRIZ DE RIESGOS '!#REF!="Catastrófico"),CONCATENATE("R7C",'MATRIZ DE RIESGOS '!#REF!),"")</f>
        <v>#REF!</v>
      </c>
      <c r="AM52" s="54" t="e">
        <f>IF(AND('MATRIZ DE RIESGOS '!#REF!="Muy Baja",'MATRIZ DE RIESGOS '!#REF!="Catastrófico"),CONCATENATE("R7C",'MATRIZ DE RIESGOS '!#REF!),"")</f>
        <v>#REF!</v>
      </c>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x14ac:dyDescent="0.25">
      <c r="A53" s="1"/>
      <c r="B53" s="227"/>
      <c r="C53" s="128"/>
      <c r="D53" s="129"/>
      <c r="E53" s="138"/>
      <c r="F53" s="128"/>
      <c r="G53" s="128"/>
      <c r="H53" s="128"/>
      <c r="I53" s="129"/>
      <c r="J53" s="73" t="e">
        <f>IF(AND('MATRIZ DE RIESGOS '!#REF!="Muy Baja",'MATRIZ DE RIESGOS '!#REF!="Leve"),CONCATENATE("R8C",'MATRIZ DE RIESGOS '!#REF!),"")</f>
        <v>#REF!</v>
      </c>
      <c r="K53" s="74" t="e">
        <f>IF(AND('MATRIZ DE RIESGOS '!#REF!="Muy Baja",'MATRIZ DE RIESGOS '!#REF!="Leve"),CONCATENATE("R8C",'MATRIZ DE RIESGOS '!#REF!),"")</f>
        <v>#REF!</v>
      </c>
      <c r="L53" s="74" t="e">
        <f>IF(AND('MATRIZ DE RIESGOS '!#REF!="Muy Baja",'MATRIZ DE RIESGOS '!#REF!="Leve"),CONCATENATE("R8C",'MATRIZ DE RIESGOS '!#REF!),"")</f>
        <v>#REF!</v>
      </c>
      <c r="M53" s="74" t="e">
        <f>IF(AND('MATRIZ DE RIESGOS '!#REF!="Muy Baja",'MATRIZ DE RIESGOS '!#REF!="Leve"),CONCATENATE("R8C",'MATRIZ DE RIESGOS '!#REF!),"")</f>
        <v>#REF!</v>
      </c>
      <c r="N53" s="74" t="e">
        <f>IF(AND('MATRIZ DE RIESGOS '!#REF!="Muy Baja",'MATRIZ DE RIESGOS '!#REF!="Leve"),CONCATENATE("R8C",'MATRIZ DE RIESGOS '!#REF!),"")</f>
        <v>#REF!</v>
      </c>
      <c r="O53" s="75" t="e">
        <f>IF(AND('MATRIZ DE RIESGOS '!#REF!="Muy Baja",'MATRIZ DE RIESGOS '!#REF!="Leve"),CONCATENATE("R8C",'MATRIZ DE RIESGOS '!#REF!),"")</f>
        <v>#REF!</v>
      </c>
      <c r="P53" s="73" t="e">
        <f>IF(AND('MATRIZ DE RIESGOS '!#REF!="Muy Baja",'MATRIZ DE RIESGOS '!#REF!="Menor"),CONCATENATE("R8C",'MATRIZ DE RIESGOS '!#REF!),"")</f>
        <v>#REF!</v>
      </c>
      <c r="Q53" s="74" t="e">
        <f>IF(AND('MATRIZ DE RIESGOS '!#REF!="Muy Baja",'MATRIZ DE RIESGOS '!#REF!="Menor"),CONCATENATE("R8C",'MATRIZ DE RIESGOS '!#REF!),"")</f>
        <v>#REF!</v>
      </c>
      <c r="R53" s="74" t="e">
        <f>IF(AND('MATRIZ DE RIESGOS '!#REF!="Muy Baja",'MATRIZ DE RIESGOS '!#REF!="Menor"),CONCATENATE("R8C",'MATRIZ DE RIESGOS '!#REF!),"")</f>
        <v>#REF!</v>
      </c>
      <c r="S53" s="74" t="e">
        <f>IF(AND('MATRIZ DE RIESGOS '!#REF!="Muy Baja",'MATRIZ DE RIESGOS '!#REF!="Menor"),CONCATENATE("R8C",'MATRIZ DE RIESGOS '!#REF!),"")</f>
        <v>#REF!</v>
      </c>
      <c r="T53" s="74" t="e">
        <f>IF(AND('MATRIZ DE RIESGOS '!#REF!="Muy Baja",'MATRIZ DE RIESGOS '!#REF!="Menor"),CONCATENATE("R8C",'MATRIZ DE RIESGOS '!#REF!),"")</f>
        <v>#REF!</v>
      </c>
      <c r="U53" s="75" t="e">
        <f>IF(AND('MATRIZ DE RIESGOS '!#REF!="Muy Baja",'MATRIZ DE RIESGOS '!#REF!="Menor"),CONCATENATE("R8C",'MATRIZ DE RIESGOS '!#REF!),"")</f>
        <v>#REF!</v>
      </c>
      <c r="V53" s="64" t="e">
        <f>IF(AND('MATRIZ DE RIESGOS '!#REF!="Muy Baja",'MATRIZ DE RIESGOS '!#REF!="Moderado"),CONCATENATE("R8C",'MATRIZ DE RIESGOS '!#REF!),"")</f>
        <v>#REF!</v>
      </c>
      <c r="W53" s="65" t="e">
        <f>IF(AND('MATRIZ DE RIESGOS '!#REF!="Muy Baja",'MATRIZ DE RIESGOS '!#REF!="Moderado"),CONCATENATE("R8C",'MATRIZ DE RIESGOS '!#REF!),"")</f>
        <v>#REF!</v>
      </c>
      <c r="X53" s="65" t="e">
        <f>IF(AND('MATRIZ DE RIESGOS '!#REF!="Muy Baja",'MATRIZ DE RIESGOS '!#REF!="Moderado"),CONCATENATE("R8C",'MATRIZ DE RIESGOS '!#REF!),"")</f>
        <v>#REF!</v>
      </c>
      <c r="Y53" s="65" t="e">
        <f>IF(AND('MATRIZ DE RIESGOS '!#REF!="Muy Baja",'MATRIZ DE RIESGOS '!#REF!="Moderado"),CONCATENATE("R8C",'MATRIZ DE RIESGOS '!#REF!),"")</f>
        <v>#REF!</v>
      </c>
      <c r="Z53" s="65" t="e">
        <f>IF(AND('MATRIZ DE RIESGOS '!#REF!="Muy Baja",'MATRIZ DE RIESGOS '!#REF!="Moderado"),CONCATENATE("R8C",'MATRIZ DE RIESGOS '!#REF!),"")</f>
        <v>#REF!</v>
      </c>
      <c r="AA53" s="66" t="e">
        <f>IF(AND('MATRIZ DE RIESGOS '!#REF!="Muy Baja",'MATRIZ DE RIESGOS '!#REF!="Moderado"),CONCATENATE("R8C",'MATRIZ DE RIESGOS '!#REF!),"")</f>
        <v>#REF!</v>
      </c>
      <c r="AB53" s="49" t="e">
        <f>IF(AND('MATRIZ DE RIESGOS '!#REF!="Muy Baja",'MATRIZ DE RIESGOS '!#REF!="Mayor"),CONCATENATE("R8C",'MATRIZ DE RIESGOS '!#REF!),"")</f>
        <v>#REF!</v>
      </c>
      <c r="AC53" s="50" t="e">
        <f>IF(AND('MATRIZ DE RIESGOS '!#REF!="Muy Baja",'MATRIZ DE RIESGOS '!#REF!="Mayor"),CONCATENATE("R8C",'MATRIZ DE RIESGOS '!#REF!),"")</f>
        <v>#REF!</v>
      </c>
      <c r="AD53" s="50" t="e">
        <f>IF(AND('MATRIZ DE RIESGOS '!#REF!="Muy Baja",'MATRIZ DE RIESGOS '!#REF!="Mayor"),CONCATENATE("R8C",'MATRIZ DE RIESGOS '!#REF!),"")</f>
        <v>#REF!</v>
      </c>
      <c r="AE53" s="50" t="e">
        <f>IF(AND('MATRIZ DE RIESGOS '!#REF!="Muy Baja",'MATRIZ DE RIESGOS '!#REF!="Mayor"),CONCATENATE("R8C",'MATRIZ DE RIESGOS '!#REF!),"")</f>
        <v>#REF!</v>
      </c>
      <c r="AF53" s="50" t="e">
        <f>IF(AND('MATRIZ DE RIESGOS '!#REF!="Muy Baja",'MATRIZ DE RIESGOS '!#REF!="Mayor"),CONCATENATE("R8C",'MATRIZ DE RIESGOS '!#REF!),"")</f>
        <v>#REF!</v>
      </c>
      <c r="AG53" s="51" t="e">
        <f>IF(AND('MATRIZ DE RIESGOS '!#REF!="Muy Baja",'MATRIZ DE RIESGOS '!#REF!="Mayor"),CONCATENATE("R8C",'MATRIZ DE RIESGOS '!#REF!),"")</f>
        <v>#REF!</v>
      </c>
      <c r="AH53" s="52" t="e">
        <f>IF(AND('MATRIZ DE RIESGOS '!#REF!="Muy Baja",'MATRIZ DE RIESGOS '!#REF!="Catastrófico"),CONCATENATE("R8C",'MATRIZ DE RIESGOS '!#REF!),"")</f>
        <v>#REF!</v>
      </c>
      <c r="AI53" s="53" t="e">
        <f>IF(AND('MATRIZ DE RIESGOS '!#REF!="Muy Baja",'MATRIZ DE RIESGOS '!#REF!="Catastrófico"),CONCATENATE("R8C",'MATRIZ DE RIESGOS '!#REF!),"")</f>
        <v>#REF!</v>
      </c>
      <c r="AJ53" s="53" t="e">
        <f>IF(AND('MATRIZ DE RIESGOS '!#REF!="Muy Baja",'MATRIZ DE RIESGOS '!#REF!="Catastrófico"),CONCATENATE("R8C",'MATRIZ DE RIESGOS '!#REF!),"")</f>
        <v>#REF!</v>
      </c>
      <c r="AK53" s="53" t="e">
        <f>IF(AND('MATRIZ DE RIESGOS '!#REF!="Muy Baja",'MATRIZ DE RIESGOS '!#REF!="Catastrófico"),CONCATENATE("R8C",'MATRIZ DE RIESGOS '!#REF!),"")</f>
        <v>#REF!</v>
      </c>
      <c r="AL53" s="53" t="e">
        <f>IF(AND('MATRIZ DE RIESGOS '!#REF!="Muy Baja",'MATRIZ DE RIESGOS '!#REF!="Catastrófico"),CONCATENATE("R8C",'MATRIZ DE RIESGOS '!#REF!),"")</f>
        <v>#REF!</v>
      </c>
      <c r="AM53" s="54" t="e">
        <f>IF(AND('MATRIZ DE RIESGOS '!#REF!="Muy Baja",'MATRIZ DE RIESGOS '!#REF!="Catastrófico"),CONCATENATE("R8C",'MATRIZ DE RIESGOS '!#REF!),"")</f>
        <v>#REF!</v>
      </c>
      <c r="AN53" s="1"/>
      <c r="AO53" s="1"/>
      <c r="AP53" s="1"/>
      <c r="AQ53" s="1"/>
      <c r="AR53" s="1"/>
      <c r="AS53" s="1"/>
      <c r="AT53" s="1"/>
      <c r="AU53" s="1"/>
      <c r="AV53" s="1"/>
      <c r="AW53" s="1"/>
      <c r="AX53" s="1"/>
      <c r="AY53" s="1"/>
      <c r="AZ53" s="1"/>
      <c r="BA53" s="1"/>
      <c r="BB53" s="1"/>
      <c r="BC53" s="1"/>
      <c r="BD53" s="1"/>
      <c r="BE53" s="1"/>
      <c r="BF53" s="1"/>
      <c r="BG53" s="1"/>
      <c r="BH53" s="1"/>
      <c r="BI53" s="1"/>
    </row>
    <row r="54" spans="1:61" ht="15" customHeight="1" x14ac:dyDescent="0.25">
      <c r="A54" s="1"/>
      <c r="B54" s="227"/>
      <c r="C54" s="128"/>
      <c r="D54" s="129"/>
      <c r="E54" s="138"/>
      <c r="F54" s="128"/>
      <c r="G54" s="128"/>
      <c r="H54" s="128"/>
      <c r="I54" s="129"/>
      <c r="J54" s="73" t="e">
        <f>IF(AND('MATRIZ DE RIESGOS '!#REF!="Muy Baja",'MATRIZ DE RIESGOS '!#REF!="Leve"),CONCATENATE("R9C",'MATRIZ DE RIESGOS '!#REF!),"")</f>
        <v>#REF!</v>
      </c>
      <c r="K54" s="74" t="e">
        <f>IF(AND('MATRIZ DE RIESGOS '!#REF!="Muy Baja",'MATRIZ DE RIESGOS '!#REF!="Leve"),CONCATENATE("R9C",'MATRIZ DE RIESGOS '!#REF!),"")</f>
        <v>#REF!</v>
      </c>
      <c r="L54" s="74" t="e">
        <f>IF(AND('MATRIZ DE RIESGOS '!#REF!="Muy Baja",'MATRIZ DE RIESGOS '!#REF!="Leve"),CONCATENATE("R9C",'MATRIZ DE RIESGOS '!#REF!),"")</f>
        <v>#REF!</v>
      </c>
      <c r="M54" s="74" t="e">
        <f>IF(AND('MATRIZ DE RIESGOS '!#REF!="Muy Baja",'MATRIZ DE RIESGOS '!#REF!="Leve"),CONCATENATE("R9C",'MATRIZ DE RIESGOS '!#REF!),"")</f>
        <v>#REF!</v>
      </c>
      <c r="N54" s="74" t="e">
        <f>IF(AND('MATRIZ DE RIESGOS '!#REF!="Muy Baja",'MATRIZ DE RIESGOS '!#REF!="Leve"),CONCATENATE("R9C",'MATRIZ DE RIESGOS '!#REF!),"")</f>
        <v>#REF!</v>
      </c>
      <c r="O54" s="75" t="e">
        <f>IF(AND('MATRIZ DE RIESGOS '!#REF!="Muy Baja",'MATRIZ DE RIESGOS '!#REF!="Leve"),CONCATENATE("R9C",'MATRIZ DE RIESGOS '!#REF!),"")</f>
        <v>#REF!</v>
      </c>
      <c r="P54" s="73" t="e">
        <f>IF(AND('MATRIZ DE RIESGOS '!#REF!="Muy Baja",'MATRIZ DE RIESGOS '!#REF!="Menor"),CONCATENATE("R9C",'MATRIZ DE RIESGOS '!#REF!),"")</f>
        <v>#REF!</v>
      </c>
      <c r="Q54" s="74" t="e">
        <f>IF(AND('MATRIZ DE RIESGOS '!#REF!="Muy Baja",'MATRIZ DE RIESGOS '!#REF!="Menor"),CONCATENATE("R9C",'MATRIZ DE RIESGOS '!#REF!),"")</f>
        <v>#REF!</v>
      </c>
      <c r="R54" s="74" t="e">
        <f>IF(AND('MATRIZ DE RIESGOS '!#REF!="Muy Baja",'MATRIZ DE RIESGOS '!#REF!="Menor"),CONCATENATE("R9C",'MATRIZ DE RIESGOS '!#REF!),"")</f>
        <v>#REF!</v>
      </c>
      <c r="S54" s="74" t="e">
        <f>IF(AND('MATRIZ DE RIESGOS '!#REF!="Muy Baja",'MATRIZ DE RIESGOS '!#REF!="Menor"),CONCATENATE("R9C",'MATRIZ DE RIESGOS '!#REF!),"")</f>
        <v>#REF!</v>
      </c>
      <c r="T54" s="74" t="e">
        <f>IF(AND('MATRIZ DE RIESGOS '!#REF!="Muy Baja",'MATRIZ DE RIESGOS '!#REF!="Menor"),CONCATENATE("R9C",'MATRIZ DE RIESGOS '!#REF!),"")</f>
        <v>#REF!</v>
      </c>
      <c r="U54" s="75" t="e">
        <f>IF(AND('MATRIZ DE RIESGOS '!#REF!="Muy Baja",'MATRIZ DE RIESGOS '!#REF!="Menor"),CONCATENATE("R9C",'MATRIZ DE RIESGOS '!#REF!),"")</f>
        <v>#REF!</v>
      </c>
      <c r="V54" s="64" t="e">
        <f>IF(AND('MATRIZ DE RIESGOS '!#REF!="Muy Baja",'MATRIZ DE RIESGOS '!#REF!="Moderado"),CONCATENATE("R9C",'MATRIZ DE RIESGOS '!#REF!),"")</f>
        <v>#REF!</v>
      </c>
      <c r="W54" s="65" t="e">
        <f>IF(AND('MATRIZ DE RIESGOS '!#REF!="Muy Baja",'MATRIZ DE RIESGOS '!#REF!="Moderado"),CONCATENATE("R9C",'MATRIZ DE RIESGOS '!#REF!),"")</f>
        <v>#REF!</v>
      </c>
      <c r="X54" s="65" t="e">
        <f>IF(AND('MATRIZ DE RIESGOS '!#REF!="Muy Baja",'MATRIZ DE RIESGOS '!#REF!="Moderado"),CONCATENATE("R9C",'MATRIZ DE RIESGOS '!#REF!),"")</f>
        <v>#REF!</v>
      </c>
      <c r="Y54" s="65" t="e">
        <f>IF(AND('MATRIZ DE RIESGOS '!#REF!="Muy Baja",'MATRIZ DE RIESGOS '!#REF!="Moderado"),CONCATENATE("R9C",'MATRIZ DE RIESGOS '!#REF!),"")</f>
        <v>#REF!</v>
      </c>
      <c r="Z54" s="65" t="e">
        <f>IF(AND('MATRIZ DE RIESGOS '!#REF!="Muy Baja",'MATRIZ DE RIESGOS '!#REF!="Moderado"),CONCATENATE("R9C",'MATRIZ DE RIESGOS '!#REF!),"")</f>
        <v>#REF!</v>
      </c>
      <c r="AA54" s="66" t="e">
        <f>IF(AND('MATRIZ DE RIESGOS '!#REF!="Muy Baja",'MATRIZ DE RIESGOS '!#REF!="Moderado"),CONCATENATE("R9C",'MATRIZ DE RIESGOS '!#REF!),"")</f>
        <v>#REF!</v>
      </c>
      <c r="AB54" s="49" t="e">
        <f>IF(AND('MATRIZ DE RIESGOS '!#REF!="Muy Baja",'MATRIZ DE RIESGOS '!#REF!="Mayor"),CONCATENATE("R9C",'MATRIZ DE RIESGOS '!#REF!),"")</f>
        <v>#REF!</v>
      </c>
      <c r="AC54" s="50" t="e">
        <f>IF(AND('MATRIZ DE RIESGOS '!#REF!="Muy Baja",'MATRIZ DE RIESGOS '!#REF!="Mayor"),CONCATENATE("R9C",'MATRIZ DE RIESGOS '!#REF!),"")</f>
        <v>#REF!</v>
      </c>
      <c r="AD54" s="50" t="e">
        <f>IF(AND('MATRIZ DE RIESGOS '!#REF!="Muy Baja",'MATRIZ DE RIESGOS '!#REF!="Mayor"),CONCATENATE("R9C",'MATRIZ DE RIESGOS '!#REF!),"")</f>
        <v>#REF!</v>
      </c>
      <c r="AE54" s="50" t="e">
        <f>IF(AND('MATRIZ DE RIESGOS '!#REF!="Muy Baja",'MATRIZ DE RIESGOS '!#REF!="Mayor"),CONCATENATE("R9C",'MATRIZ DE RIESGOS '!#REF!),"")</f>
        <v>#REF!</v>
      </c>
      <c r="AF54" s="50" t="e">
        <f>IF(AND('MATRIZ DE RIESGOS '!#REF!="Muy Baja",'MATRIZ DE RIESGOS '!#REF!="Mayor"),CONCATENATE("R9C",'MATRIZ DE RIESGOS '!#REF!),"")</f>
        <v>#REF!</v>
      </c>
      <c r="AG54" s="51" t="e">
        <f>IF(AND('MATRIZ DE RIESGOS '!#REF!="Muy Baja",'MATRIZ DE RIESGOS '!#REF!="Mayor"),CONCATENATE("R9C",'MATRIZ DE RIESGOS '!#REF!),"")</f>
        <v>#REF!</v>
      </c>
      <c r="AH54" s="52" t="e">
        <f>IF(AND('MATRIZ DE RIESGOS '!#REF!="Muy Baja",'MATRIZ DE RIESGOS '!#REF!="Catastrófico"),CONCATENATE("R9C",'MATRIZ DE RIESGOS '!#REF!),"")</f>
        <v>#REF!</v>
      </c>
      <c r="AI54" s="53" t="e">
        <f>IF(AND('MATRIZ DE RIESGOS '!#REF!="Muy Baja",'MATRIZ DE RIESGOS '!#REF!="Catastrófico"),CONCATENATE("R9C",'MATRIZ DE RIESGOS '!#REF!),"")</f>
        <v>#REF!</v>
      </c>
      <c r="AJ54" s="53" t="e">
        <f>IF(AND('MATRIZ DE RIESGOS '!#REF!="Muy Baja",'MATRIZ DE RIESGOS '!#REF!="Catastrófico"),CONCATENATE("R9C",'MATRIZ DE RIESGOS '!#REF!),"")</f>
        <v>#REF!</v>
      </c>
      <c r="AK54" s="53" t="e">
        <f>IF(AND('MATRIZ DE RIESGOS '!#REF!="Muy Baja",'MATRIZ DE RIESGOS '!#REF!="Catastrófico"),CONCATENATE("R9C",'MATRIZ DE RIESGOS '!#REF!),"")</f>
        <v>#REF!</v>
      </c>
      <c r="AL54" s="53" t="e">
        <f>IF(AND('MATRIZ DE RIESGOS '!#REF!="Muy Baja",'MATRIZ DE RIESGOS '!#REF!="Catastrófico"),CONCATENATE("R9C",'MATRIZ DE RIESGOS '!#REF!),"")</f>
        <v>#REF!</v>
      </c>
      <c r="AM54" s="54" t="e">
        <f>IF(AND('MATRIZ DE RIESGOS '!#REF!="Muy Baja",'MATRIZ DE RIESGOS '!#REF!="Catastrófico"),CONCATENATE("R9C",'MATRIZ DE RIESGOS '!#REF!),"")</f>
        <v>#REF!</v>
      </c>
      <c r="AN54" s="1"/>
      <c r="AO54" s="1"/>
      <c r="AP54" s="1"/>
      <c r="AQ54" s="1"/>
      <c r="AR54" s="1"/>
      <c r="AS54" s="1"/>
      <c r="AT54" s="1"/>
      <c r="AU54" s="1"/>
      <c r="AV54" s="1"/>
      <c r="AW54" s="1"/>
      <c r="AX54" s="1"/>
      <c r="AY54" s="1"/>
      <c r="AZ54" s="1"/>
      <c r="BA54" s="1"/>
      <c r="BB54" s="1"/>
      <c r="BC54" s="1"/>
      <c r="BD54" s="1"/>
      <c r="BE54" s="1"/>
      <c r="BF54" s="1"/>
      <c r="BG54" s="1"/>
      <c r="BH54" s="1"/>
      <c r="BI54" s="1"/>
    </row>
    <row r="55" spans="1:61" ht="15.75" customHeight="1" x14ac:dyDescent="0.25">
      <c r="A55" s="1"/>
      <c r="B55" s="191"/>
      <c r="C55" s="229"/>
      <c r="D55" s="192"/>
      <c r="E55" s="203"/>
      <c r="F55" s="216"/>
      <c r="G55" s="216"/>
      <c r="H55" s="216"/>
      <c r="I55" s="206"/>
      <c r="J55" s="76" t="e">
        <f>IF(AND('MATRIZ DE RIESGOS '!#REF!="Muy Baja",'MATRIZ DE RIESGOS '!#REF!="Leve"),CONCATENATE("R10C",'MATRIZ DE RIESGOS '!#REF!),"")</f>
        <v>#REF!</v>
      </c>
      <c r="K55" s="77" t="e">
        <f>IF(AND('MATRIZ DE RIESGOS '!#REF!="Muy Baja",'MATRIZ DE RIESGOS '!#REF!="Leve"),CONCATENATE("R10C",'MATRIZ DE RIESGOS '!#REF!),"")</f>
        <v>#REF!</v>
      </c>
      <c r="L55" s="77" t="e">
        <f>IF(AND('MATRIZ DE RIESGOS '!#REF!="Muy Baja",'MATRIZ DE RIESGOS '!#REF!="Leve"),CONCATENATE("R10C",'MATRIZ DE RIESGOS '!#REF!),"")</f>
        <v>#REF!</v>
      </c>
      <c r="M55" s="77" t="e">
        <f>IF(AND('MATRIZ DE RIESGOS '!#REF!="Muy Baja",'MATRIZ DE RIESGOS '!#REF!="Leve"),CONCATENATE("R10C",'MATRIZ DE RIESGOS '!#REF!),"")</f>
        <v>#REF!</v>
      </c>
      <c r="N55" s="77" t="e">
        <f>IF(AND('MATRIZ DE RIESGOS '!#REF!="Muy Baja",'MATRIZ DE RIESGOS '!#REF!="Leve"),CONCATENATE("R10C",'MATRIZ DE RIESGOS '!#REF!),"")</f>
        <v>#REF!</v>
      </c>
      <c r="O55" s="78" t="e">
        <f>IF(AND('MATRIZ DE RIESGOS '!#REF!="Muy Baja",'MATRIZ DE RIESGOS '!#REF!="Leve"),CONCATENATE("R10C",'MATRIZ DE RIESGOS '!#REF!),"")</f>
        <v>#REF!</v>
      </c>
      <c r="P55" s="76" t="e">
        <f>IF(AND('MATRIZ DE RIESGOS '!#REF!="Muy Baja",'MATRIZ DE RIESGOS '!#REF!="Menor"),CONCATENATE("R10C",'MATRIZ DE RIESGOS '!#REF!),"")</f>
        <v>#REF!</v>
      </c>
      <c r="Q55" s="77" t="e">
        <f>IF(AND('MATRIZ DE RIESGOS '!#REF!="Muy Baja",'MATRIZ DE RIESGOS '!#REF!="Menor"),CONCATENATE("R10C",'MATRIZ DE RIESGOS '!#REF!),"")</f>
        <v>#REF!</v>
      </c>
      <c r="R55" s="77" t="e">
        <f>IF(AND('MATRIZ DE RIESGOS '!#REF!="Muy Baja",'MATRIZ DE RIESGOS '!#REF!="Menor"),CONCATENATE("R10C",'MATRIZ DE RIESGOS '!#REF!),"")</f>
        <v>#REF!</v>
      </c>
      <c r="S55" s="77" t="e">
        <f>IF(AND('MATRIZ DE RIESGOS '!#REF!="Muy Baja",'MATRIZ DE RIESGOS '!#REF!="Menor"),CONCATENATE("R10C",'MATRIZ DE RIESGOS '!#REF!),"")</f>
        <v>#REF!</v>
      </c>
      <c r="T55" s="77" t="e">
        <f>IF(AND('MATRIZ DE RIESGOS '!#REF!="Muy Baja",'MATRIZ DE RIESGOS '!#REF!="Menor"),CONCATENATE("R10C",'MATRIZ DE RIESGOS '!#REF!),"")</f>
        <v>#REF!</v>
      </c>
      <c r="U55" s="78" t="e">
        <f>IF(AND('MATRIZ DE RIESGOS '!#REF!="Muy Baja",'MATRIZ DE RIESGOS '!#REF!="Menor"),CONCATENATE("R10C",'MATRIZ DE RIESGOS '!#REF!),"")</f>
        <v>#REF!</v>
      </c>
      <c r="V55" s="67" t="e">
        <f>IF(AND('MATRIZ DE RIESGOS '!#REF!="Muy Baja",'MATRIZ DE RIESGOS '!#REF!="Moderado"),CONCATENATE("R10C",'MATRIZ DE RIESGOS '!#REF!),"")</f>
        <v>#REF!</v>
      </c>
      <c r="W55" s="68" t="e">
        <f>IF(AND('MATRIZ DE RIESGOS '!#REF!="Muy Baja",'MATRIZ DE RIESGOS '!#REF!="Moderado"),CONCATENATE("R10C",'MATRIZ DE RIESGOS '!#REF!),"")</f>
        <v>#REF!</v>
      </c>
      <c r="X55" s="68" t="e">
        <f>IF(AND('MATRIZ DE RIESGOS '!#REF!="Muy Baja",'MATRIZ DE RIESGOS '!#REF!="Moderado"),CONCATENATE("R10C",'MATRIZ DE RIESGOS '!#REF!),"")</f>
        <v>#REF!</v>
      </c>
      <c r="Y55" s="68" t="e">
        <f>IF(AND('MATRIZ DE RIESGOS '!#REF!="Muy Baja",'MATRIZ DE RIESGOS '!#REF!="Moderado"),CONCATENATE("R10C",'MATRIZ DE RIESGOS '!#REF!),"")</f>
        <v>#REF!</v>
      </c>
      <c r="Z55" s="68" t="e">
        <f>IF(AND('MATRIZ DE RIESGOS '!#REF!="Muy Baja",'MATRIZ DE RIESGOS '!#REF!="Moderado"),CONCATENATE("R10C",'MATRIZ DE RIESGOS '!#REF!),"")</f>
        <v>#REF!</v>
      </c>
      <c r="AA55" s="69" t="e">
        <f>IF(AND('MATRIZ DE RIESGOS '!#REF!="Muy Baja",'MATRIZ DE RIESGOS '!#REF!="Moderado"),CONCATENATE("R10C",'MATRIZ DE RIESGOS '!#REF!),"")</f>
        <v>#REF!</v>
      </c>
      <c r="AB55" s="55" t="e">
        <f>IF(AND('MATRIZ DE RIESGOS '!#REF!="Muy Baja",'MATRIZ DE RIESGOS '!#REF!="Mayor"),CONCATENATE("R10C",'MATRIZ DE RIESGOS '!#REF!),"")</f>
        <v>#REF!</v>
      </c>
      <c r="AC55" s="56" t="e">
        <f>IF(AND('MATRIZ DE RIESGOS '!#REF!="Muy Baja",'MATRIZ DE RIESGOS '!#REF!="Mayor"),CONCATENATE("R10C",'MATRIZ DE RIESGOS '!#REF!),"")</f>
        <v>#REF!</v>
      </c>
      <c r="AD55" s="56" t="e">
        <f>IF(AND('MATRIZ DE RIESGOS '!#REF!="Muy Baja",'MATRIZ DE RIESGOS '!#REF!="Mayor"),CONCATENATE("R10C",'MATRIZ DE RIESGOS '!#REF!),"")</f>
        <v>#REF!</v>
      </c>
      <c r="AE55" s="56" t="e">
        <f>IF(AND('MATRIZ DE RIESGOS '!#REF!="Muy Baja",'MATRIZ DE RIESGOS '!#REF!="Mayor"),CONCATENATE("R10C",'MATRIZ DE RIESGOS '!#REF!),"")</f>
        <v>#REF!</v>
      </c>
      <c r="AF55" s="56" t="e">
        <f>IF(AND('MATRIZ DE RIESGOS '!#REF!="Muy Baja",'MATRIZ DE RIESGOS '!#REF!="Mayor"),CONCATENATE("R10C",'MATRIZ DE RIESGOS '!#REF!),"")</f>
        <v>#REF!</v>
      </c>
      <c r="AG55" s="57" t="e">
        <f>IF(AND('MATRIZ DE RIESGOS '!#REF!="Muy Baja",'MATRIZ DE RIESGOS '!#REF!="Mayor"),CONCATENATE("R10C",'MATRIZ DE RIESGOS '!#REF!),"")</f>
        <v>#REF!</v>
      </c>
      <c r="AH55" s="58" t="e">
        <f>IF(AND('MATRIZ DE RIESGOS '!#REF!="Muy Baja",'MATRIZ DE RIESGOS '!#REF!="Catastrófico"),CONCATENATE("R10C",'MATRIZ DE RIESGOS '!#REF!),"")</f>
        <v>#REF!</v>
      </c>
      <c r="AI55" s="59" t="e">
        <f>IF(AND('MATRIZ DE RIESGOS '!#REF!="Muy Baja",'MATRIZ DE RIESGOS '!#REF!="Catastrófico"),CONCATENATE("R10C",'MATRIZ DE RIESGOS '!#REF!),"")</f>
        <v>#REF!</v>
      </c>
      <c r="AJ55" s="59" t="e">
        <f>IF(AND('MATRIZ DE RIESGOS '!#REF!="Muy Baja",'MATRIZ DE RIESGOS '!#REF!="Catastrófico"),CONCATENATE("R10C",'MATRIZ DE RIESGOS '!#REF!),"")</f>
        <v>#REF!</v>
      </c>
      <c r="AK55" s="59" t="e">
        <f>IF(AND('MATRIZ DE RIESGOS '!#REF!="Muy Baja",'MATRIZ DE RIESGOS '!#REF!="Catastrófico"),CONCATENATE("R10C",'MATRIZ DE RIESGOS '!#REF!),"")</f>
        <v>#REF!</v>
      </c>
      <c r="AL55" s="59" t="e">
        <f>IF(AND('MATRIZ DE RIESGOS '!#REF!="Muy Baja",'MATRIZ DE RIESGOS '!#REF!="Catastrófico"),CONCATENATE("R10C",'MATRIZ DE RIESGOS '!#REF!),"")</f>
        <v>#REF!</v>
      </c>
      <c r="AM55" s="60" t="e">
        <f>IF(AND('MATRIZ DE RIESGOS '!#REF!="Muy Baja",'MATRIZ DE RIESGOS '!#REF!="Catastrófico"),CONCATENATE("R10C",'MATRIZ DE RIESGOS '!#REF!),"")</f>
        <v>#REF!</v>
      </c>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x14ac:dyDescent="0.25">
      <c r="A56" s="1"/>
      <c r="B56" s="1"/>
      <c r="C56" s="1"/>
      <c r="D56" s="1"/>
      <c r="E56" s="1"/>
      <c r="F56" s="1"/>
      <c r="G56" s="1"/>
      <c r="H56" s="1"/>
      <c r="I56" s="1"/>
      <c r="J56" s="235" t="s">
        <v>123</v>
      </c>
      <c r="K56" s="215"/>
      <c r="L56" s="215"/>
      <c r="M56" s="215"/>
      <c r="N56" s="215"/>
      <c r="O56" s="208"/>
      <c r="P56" s="235" t="s">
        <v>124</v>
      </c>
      <c r="Q56" s="215"/>
      <c r="R56" s="215"/>
      <c r="S56" s="215"/>
      <c r="T56" s="215"/>
      <c r="U56" s="208"/>
      <c r="V56" s="235" t="s">
        <v>125</v>
      </c>
      <c r="W56" s="215"/>
      <c r="X56" s="215"/>
      <c r="Y56" s="215"/>
      <c r="Z56" s="215"/>
      <c r="AA56" s="208"/>
      <c r="AB56" s="235" t="s">
        <v>126</v>
      </c>
      <c r="AC56" s="215"/>
      <c r="AD56" s="215"/>
      <c r="AE56" s="215"/>
      <c r="AF56" s="215"/>
      <c r="AG56" s="208"/>
      <c r="AH56" s="235" t="s">
        <v>127</v>
      </c>
      <c r="AI56" s="215"/>
      <c r="AJ56" s="215"/>
      <c r="AK56" s="215"/>
      <c r="AL56" s="215"/>
      <c r="AM56" s="208"/>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x14ac:dyDescent="0.25">
      <c r="A57" s="1"/>
      <c r="B57" s="1"/>
      <c r="C57" s="1"/>
      <c r="D57" s="1"/>
      <c r="E57" s="1"/>
      <c r="F57" s="1"/>
      <c r="G57" s="1"/>
      <c r="H57" s="1"/>
      <c r="I57" s="1"/>
      <c r="J57" s="138"/>
      <c r="K57" s="128"/>
      <c r="L57" s="128"/>
      <c r="M57" s="128"/>
      <c r="N57" s="128"/>
      <c r="O57" s="129"/>
      <c r="P57" s="138"/>
      <c r="Q57" s="128"/>
      <c r="R57" s="128"/>
      <c r="S57" s="128"/>
      <c r="T57" s="128"/>
      <c r="U57" s="129"/>
      <c r="V57" s="138"/>
      <c r="W57" s="128"/>
      <c r="X57" s="128"/>
      <c r="Y57" s="128"/>
      <c r="Z57" s="128"/>
      <c r="AA57" s="129"/>
      <c r="AB57" s="138"/>
      <c r="AC57" s="128"/>
      <c r="AD57" s="128"/>
      <c r="AE57" s="128"/>
      <c r="AF57" s="128"/>
      <c r="AG57" s="129"/>
      <c r="AH57" s="138"/>
      <c r="AI57" s="128"/>
      <c r="AJ57" s="128"/>
      <c r="AK57" s="128"/>
      <c r="AL57" s="128"/>
      <c r="AM57" s="129"/>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x14ac:dyDescent="0.25">
      <c r="A58" s="1"/>
      <c r="B58" s="1"/>
      <c r="C58" s="1"/>
      <c r="D58" s="1"/>
      <c r="E58" s="1"/>
      <c r="F58" s="1"/>
      <c r="G58" s="1"/>
      <c r="H58" s="1"/>
      <c r="I58" s="1"/>
      <c r="J58" s="138"/>
      <c r="K58" s="128"/>
      <c r="L58" s="128"/>
      <c r="M58" s="128"/>
      <c r="N58" s="128"/>
      <c r="O58" s="129"/>
      <c r="P58" s="138"/>
      <c r="Q58" s="128"/>
      <c r="R58" s="128"/>
      <c r="S58" s="128"/>
      <c r="T58" s="128"/>
      <c r="U58" s="129"/>
      <c r="V58" s="138"/>
      <c r="W58" s="128"/>
      <c r="X58" s="128"/>
      <c r="Y58" s="128"/>
      <c r="Z58" s="128"/>
      <c r="AA58" s="129"/>
      <c r="AB58" s="138"/>
      <c r="AC58" s="128"/>
      <c r="AD58" s="128"/>
      <c r="AE58" s="128"/>
      <c r="AF58" s="128"/>
      <c r="AG58" s="129"/>
      <c r="AH58" s="138"/>
      <c r="AI58" s="128"/>
      <c r="AJ58" s="128"/>
      <c r="AK58" s="128"/>
      <c r="AL58" s="128"/>
      <c r="AM58" s="129"/>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x14ac:dyDescent="0.25">
      <c r="A59" s="1"/>
      <c r="B59" s="1"/>
      <c r="C59" s="1"/>
      <c r="D59" s="1"/>
      <c r="E59" s="1"/>
      <c r="F59" s="1"/>
      <c r="G59" s="1"/>
      <c r="H59" s="1"/>
      <c r="I59" s="1"/>
      <c r="J59" s="138"/>
      <c r="K59" s="128"/>
      <c r="L59" s="128"/>
      <c r="M59" s="128"/>
      <c r="N59" s="128"/>
      <c r="O59" s="129"/>
      <c r="P59" s="138"/>
      <c r="Q59" s="128"/>
      <c r="R59" s="128"/>
      <c r="S59" s="128"/>
      <c r="T59" s="128"/>
      <c r="U59" s="129"/>
      <c r="V59" s="138"/>
      <c r="W59" s="128"/>
      <c r="X59" s="128"/>
      <c r="Y59" s="128"/>
      <c r="Z59" s="128"/>
      <c r="AA59" s="129"/>
      <c r="AB59" s="138"/>
      <c r="AC59" s="128"/>
      <c r="AD59" s="128"/>
      <c r="AE59" s="128"/>
      <c r="AF59" s="128"/>
      <c r="AG59" s="129"/>
      <c r="AH59" s="138"/>
      <c r="AI59" s="128"/>
      <c r="AJ59" s="128"/>
      <c r="AK59" s="128"/>
      <c r="AL59" s="128"/>
      <c r="AM59" s="129"/>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x14ac:dyDescent="0.25">
      <c r="A60" s="1"/>
      <c r="B60" s="1"/>
      <c r="C60" s="1"/>
      <c r="D60" s="1"/>
      <c r="E60" s="1"/>
      <c r="F60" s="1"/>
      <c r="G60" s="1"/>
      <c r="H60" s="1"/>
      <c r="I60" s="1"/>
      <c r="J60" s="138"/>
      <c r="K60" s="128"/>
      <c r="L60" s="128"/>
      <c r="M60" s="128"/>
      <c r="N60" s="128"/>
      <c r="O60" s="129"/>
      <c r="P60" s="138"/>
      <c r="Q60" s="128"/>
      <c r="R60" s="128"/>
      <c r="S60" s="128"/>
      <c r="T60" s="128"/>
      <c r="U60" s="129"/>
      <c r="V60" s="138"/>
      <c r="W60" s="128"/>
      <c r="X60" s="128"/>
      <c r="Y60" s="128"/>
      <c r="Z60" s="128"/>
      <c r="AA60" s="129"/>
      <c r="AB60" s="138"/>
      <c r="AC60" s="128"/>
      <c r="AD60" s="128"/>
      <c r="AE60" s="128"/>
      <c r="AF60" s="128"/>
      <c r="AG60" s="129"/>
      <c r="AH60" s="138"/>
      <c r="AI60" s="128"/>
      <c r="AJ60" s="128"/>
      <c r="AK60" s="128"/>
      <c r="AL60" s="128"/>
      <c r="AM60" s="129"/>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x14ac:dyDescent="0.25">
      <c r="A61" s="1"/>
      <c r="B61" s="1"/>
      <c r="C61" s="1"/>
      <c r="D61" s="1"/>
      <c r="E61" s="1"/>
      <c r="F61" s="1"/>
      <c r="G61" s="1"/>
      <c r="H61" s="1"/>
      <c r="I61" s="1"/>
      <c r="J61" s="203"/>
      <c r="K61" s="216"/>
      <c r="L61" s="216"/>
      <c r="M61" s="216"/>
      <c r="N61" s="216"/>
      <c r="O61" s="206"/>
      <c r="P61" s="203"/>
      <c r="Q61" s="216"/>
      <c r="R61" s="216"/>
      <c r="S61" s="216"/>
      <c r="T61" s="216"/>
      <c r="U61" s="206"/>
      <c r="V61" s="203"/>
      <c r="W61" s="216"/>
      <c r="X61" s="216"/>
      <c r="Y61" s="216"/>
      <c r="Z61" s="216"/>
      <c r="AA61" s="206"/>
      <c r="AB61" s="203"/>
      <c r="AC61" s="216"/>
      <c r="AD61" s="216"/>
      <c r="AE61" s="216"/>
      <c r="AF61" s="216"/>
      <c r="AG61" s="206"/>
      <c r="AH61" s="203"/>
      <c r="AI61" s="216"/>
      <c r="AJ61" s="216"/>
      <c r="AK61" s="216"/>
      <c r="AL61" s="216"/>
      <c r="AM61" s="206"/>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ht="15" customHeight="1" x14ac:dyDescent="0.25">
      <c r="A63" s="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1"/>
      <c r="AV63" s="1"/>
      <c r="AW63" s="1"/>
      <c r="AX63" s="1"/>
      <c r="AY63" s="1"/>
      <c r="AZ63" s="1"/>
      <c r="BA63" s="1"/>
      <c r="BB63" s="1"/>
      <c r="BC63" s="1"/>
      <c r="BD63" s="1"/>
      <c r="BE63" s="1"/>
      <c r="BF63" s="1"/>
      <c r="BG63" s="1"/>
      <c r="BH63" s="1"/>
    </row>
    <row r="64" spans="1:61" ht="15" customHeight="1" x14ac:dyDescent="0.25">
      <c r="A64" s="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1"/>
      <c r="AV64" s="1"/>
      <c r="AW64" s="1"/>
      <c r="AX64" s="1"/>
      <c r="AY64" s="1"/>
      <c r="AZ64" s="1"/>
      <c r="BA64" s="1"/>
      <c r="BB64" s="1"/>
      <c r="BC64" s="1"/>
      <c r="BD64" s="1"/>
      <c r="BE64" s="1"/>
      <c r="BF64" s="1"/>
      <c r="BG64" s="1"/>
      <c r="BH64" s="1"/>
    </row>
    <row r="65" spans="1:60"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ht="15.75" customHeight="1" x14ac:dyDescent="0.25">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spans="1:60" ht="15.75" customHeight="1" x14ac:dyDescent="0.25">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spans="1:60" ht="15.75" customHeight="1" x14ac:dyDescent="0.25">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spans="1:60" ht="15.75" customHeight="1" x14ac:dyDescent="0.25">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spans="1:60" ht="15.75" customHeight="1" x14ac:dyDescent="0.25">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spans="1:60" ht="15.75" customHeight="1" x14ac:dyDescent="0.25">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spans="1:60" ht="15.75" customHeight="1" x14ac:dyDescent="0.25">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spans="1:60" ht="15.75" customHeight="1" x14ac:dyDescent="0.25">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spans="1:60" ht="15.75" customHeight="1" x14ac:dyDescent="0.25">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spans="1:60" ht="15.75" customHeight="1" x14ac:dyDescent="0.25">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spans="1:60" ht="15.75" customHeight="1" x14ac:dyDescent="0.25">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spans="1:60" ht="15.75" customHeight="1" x14ac:dyDescent="0.25">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spans="1:60" ht="15.75" customHeight="1" x14ac:dyDescent="0.25">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spans="1:60" ht="15.75" customHeight="1" x14ac:dyDescent="0.25">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spans="1:60" ht="15.75" customHeight="1" x14ac:dyDescent="0.25">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spans="1:60" ht="15.75" customHeight="1" x14ac:dyDescent="0.25">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spans="1:60" ht="15.75" customHeight="1" x14ac:dyDescent="0.25">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spans="1:60" ht="15.75" customHeight="1" x14ac:dyDescent="0.25">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spans="1:60" ht="15.75" customHeight="1" x14ac:dyDescent="0.25">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spans="1:60" ht="15.75" customHeight="1" x14ac:dyDescent="0.25">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spans="1:60" ht="15.75" customHeight="1" x14ac:dyDescent="0.25">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spans="1:60" ht="15.75" customHeight="1" x14ac:dyDescent="0.25">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spans="1:60" ht="15.75" customHeight="1" x14ac:dyDescent="0.25">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spans="1:60" ht="15.75" customHeight="1" x14ac:dyDescent="0.25">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spans="1:60" ht="15.75" customHeight="1" x14ac:dyDescent="0.25">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spans="1:60" ht="15.75" customHeight="1" x14ac:dyDescent="0.25">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spans="1:60" ht="15.75" customHeight="1" x14ac:dyDescent="0.25">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spans="1:60" ht="15.75" customHeight="1" x14ac:dyDescent="0.25">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spans="1:60" ht="15.75" customHeight="1" x14ac:dyDescent="0.25">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spans="1:60" ht="15.75" customHeight="1" x14ac:dyDescent="0.25">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spans="1:60" ht="15.75" customHeight="1" x14ac:dyDescent="0.25">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spans="1:60" ht="15.75" customHeight="1" x14ac:dyDescent="0.25">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ht="15.75" customHeight="1" x14ac:dyDescent="0.25">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ht="15.75" customHeight="1" x14ac:dyDescent="0.25">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ht="15.75" customHeight="1" x14ac:dyDescent="0.25">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ht="15.75" customHeight="1" x14ac:dyDescent="0.25">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ht="15.75" customHeight="1" x14ac:dyDescent="0.25">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ht="15.75" customHeight="1" x14ac:dyDescent="0.25">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ht="15.75" customHeight="1" x14ac:dyDescent="0.25">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ht="15.75" customHeight="1" x14ac:dyDescent="0.25">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ht="15.75" customHeight="1" x14ac:dyDescent="0.25">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ht="15.75" customHeight="1" x14ac:dyDescent="0.25">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ht="15.75" customHeight="1" x14ac:dyDescent="0.25">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ht="15.75" customHeight="1" x14ac:dyDescent="0.25">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spans="1:60" ht="15.75" customHeight="1" x14ac:dyDescent="0.25">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spans="1:60" ht="15.75" customHeight="1" x14ac:dyDescent="0.25">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spans="1:60" ht="15.75" customHeight="1" x14ac:dyDescent="0.25">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spans="1:60" ht="15.75" customHeight="1" x14ac:dyDescent="0.25">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spans="1:60" ht="15.75" customHeight="1" x14ac:dyDescent="0.25">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spans="1:60" ht="15.75" customHeight="1" x14ac:dyDescent="0.25">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spans="1:60" ht="15.75" customHeight="1" x14ac:dyDescent="0.25">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spans="1:60" ht="15.75" customHeight="1" x14ac:dyDescent="0.25">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spans="1:60" ht="15.75" customHeight="1" x14ac:dyDescent="0.25">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spans="1:60" ht="15.75" customHeight="1" x14ac:dyDescent="0.25">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spans="1:60" ht="15.75" customHeight="1" x14ac:dyDescent="0.25">
      <c r="A245" s="1"/>
    </row>
    <row r="246" spans="1:60" ht="15.75" customHeight="1" x14ac:dyDescent="0.25">
      <c r="A246" s="1"/>
    </row>
    <row r="247" spans="1:60" ht="15.75" customHeight="1" x14ac:dyDescent="0.25">
      <c r="A247" s="1"/>
    </row>
    <row r="248" spans="1:60" ht="15.75" customHeight="1" x14ac:dyDescent="0.25">
      <c r="A248" s="1"/>
    </row>
    <row r="249" spans="1:60" ht="15.75" customHeight="1" x14ac:dyDescent="0.25"/>
    <row r="250" spans="1:60" ht="15.75" customHeight="1" x14ac:dyDescent="0.25"/>
    <row r="251" spans="1:60" ht="15.75" customHeight="1" x14ac:dyDescent="0.25"/>
    <row r="252" spans="1:60" ht="15.75" customHeight="1" x14ac:dyDescent="0.25"/>
    <row r="253" spans="1:60" ht="15.75" customHeight="1" x14ac:dyDescent="0.25"/>
    <row r="254" spans="1:60" ht="15.75" customHeight="1" x14ac:dyDescent="0.25"/>
    <row r="255" spans="1:60" ht="15.75" customHeight="1" x14ac:dyDescent="0.25"/>
    <row r="256" spans="1:6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000"/>
  <sheetViews>
    <sheetView topLeftCell="A4" workbookViewId="0">
      <selection activeCell="C8" sqref="C8"/>
    </sheetView>
  </sheetViews>
  <sheetFormatPr baseColWidth="10" defaultColWidth="14.42578125" defaultRowHeight="15" customHeight="1" x14ac:dyDescent="0.25"/>
  <cols>
    <col min="1" max="1" width="9.28515625" customWidth="1"/>
    <col min="2" max="2" width="21.140625" customWidth="1"/>
    <col min="3" max="3" width="61.42578125" customWidth="1"/>
    <col min="4" max="4" width="26.140625" customWidth="1"/>
    <col min="5" max="24" width="9.28515625" customWidth="1"/>
  </cols>
  <sheetData>
    <row r="1" spans="1:24" ht="22.5" x14ac:dyDescent="0.25">
      <c r="A1" s="1"/>
      <c r="B1" s="237" t="s">
        <v>129</v>
      </c>
      <c r="C1" s="128"/>
      <c r="D1" s="128"/>
      <c r="E1" s="1"/>
      <c r="F1" s="1"/>
      <c r="G1" s="1"/>
      <c r="H1" s="1"/>
      <c r="I1" s="1"/>
      <c r="J1" s="1"/>
      <c r="K1" s="1"/>
      <c r="L1" s="1"/>
      <c r="M1" s="1"/>
      <c r="N1" s="1"/>
      <c r="O1" s="1"/>
      <c r="P1" s="1"/>
      <c r="Q1" s="1"/>
      <c r="R1" s="1"/>
      <c r="S1" s="1"/>
      <c r="T1" s="1"/>
      <c r="U1" s="1"/>
      <c r="V1" s="1"/>
      <c r="W1" s="1"/>
      <c r="X1" s="1"/>
    </row>
    <row r="2" spans="1:24" x14ac:dyDescent="0.25">
      <c r="A2" s="1"/>
      <c r="B2" s="1"/>
      <c r="C2" s="1"/>
      <c r="D2" s="1"/>
      <c r="E2" s="1"/>
      <c r="F2" s="1"/>
      <c r="G2" s="1"/>
      <c r="H2" s="1"/>
      <c r="I2" s="1"/>
      <c r="J2" s="1"/>
      <c r="K2" s="1"/>
      <c r="L2" s="1"/>
      <c r="M2" s="1"/>
      <c r="N2" s="1"/>
      <c r="O2" s="1"/>
      <c r="P2" s="1"/>
      <c r="Q2" s="1"/>
      <c r="R2" s="1"/>
      <c r="S2" s="1"/>
      <c r="T2" s="1"/>
      <c r="U2" s="1"/>
      <c r="V2" s="1"/>
      <c r="W2" s="1"/>
      <c r="X2" s="1"/>
    </row>
    <row r="3" spans="1:24" ht="25.5" x14ac:dyDescent="0.25">
      <c r="A3" s="1"/>
      <c r="B3" s="80"/>
      <c r="C3" s="81" t="s">
        <v>130</v>
      </c>
      <c r="D3" s="81" t="s">
        <v>113</v>
      </c>
      <c r="E3" s="1"/>
      <c r="F3" s="1"/>
      <c r="G3" s="1"/>
      <c r="H3" s="1"/>
      <c r="I3" s="1"/>
      <c r="J3" s="1"/>
      <c r="K3" s="1"/>
      <c r="L3" s="1"/>
      <c r="M3" s="1"/>
      <c r="N3" s="1"/>
      <c r="O3" s="1"/>
      <c r="P3" s="1"/>
      <c r="Q3" s="1"/>
      <c r="R3" s="1"/>
      <c r="S3" s="1"/>
      <c r="T3" s="1"/>
      <c r="U3" s="1"/>
      <c r="V3" s="1"/>
      <c r="W3" s="1"/>
      <c r="X3" s="1"/>
    </row>
    <row r="4" spans="1:24" ht="78.75" x14ac:dyDescent="0.25">
      <c r="A4" s="1"/>
      <c r="B4" s="82" t="s">
        <v>131</v>
      </c>
      <c r="C4" s="83" t="s">
        <v>132</v>
      </c>
      <c r="D4" s="84">
        <v>0.2</v>
      </c>
      <c r="E4" s="1"/>
      <c r="F4" s="1"/>
      <c r="G4" s="1"/>
      <c r="H4" s="1"/>
      <c r="I4" s="1"/>
      <c r="J4" s="1"/>
      <c r="K4" s="1"/>
      <c r="L4" s="1"/>
      <c r="M4" s="1"/>
      <c r="N4" s="1"/>
      <c r="O4" s="1"/>
      <c r="P4" s="1"/>
      <c r="Q4" s="1"/>
      <c r="R4" s="1"/>
      <c r="S4" s="1"/>
      <c r="T4" s="1"/>
      <c r="U4" s="1"/>
      <c r="V4" s="1"/>
      <c r="W4" s="1"/>
      <c r="X4" s="1"/>
    </row>
    <row r="5" spans="1:24" ht="52.5" x14ac:dyDescent="0.25">
      <c r="A5" s="1"/>
      <c r="B5" s="85" t="s">
        <v>133</v>
      </c>
      <c r="C5" s="86" t="s">
        <v>134</v>
      </c>
      <c r="D5" s="87">
        <v>0.4</v>
      </c>
      <c r="E5" s="1"/>
      <c r="F5" s="1"/>
      <c r="G5" s="1"/>
      <c r="H5" s="1"/>
      <c r="I5" s="1"/>
      <c r="J5" s="1"/>
      <c r="K5" s="1"/>
      <c r="L5" s="1"/>
      <c r="M5" s="1"/>
      <c r="N5" s="1"/>
      <c r="O5" s="1"/>
      <c r="P5" s="1"/>
      <c r="Q5" s="1"/>
      <c r="R5" s="1"/>
      <c r="S5" s="1"/>
      <c r="T5" s="1"/>
      <c r="U5" s="1"/>
      <c r="V5" s="1"/>
      <c r="W5" s="1"/>
      <c r="X5" s="1"/>
    </row>
    <row r="6" spans="1:24" ht="52.5" x14ac:dyDescent="0.25">
      <c r="A6" s="1"/>
      <c r="B6" s="88" t="s">
        <v>135</v>
      </c>
      <c r="C6" s="86" t="s">
        <v>136</v>
      </c>
      <c r="D6" s="87">
        <v>0.6</v>
      </c>
      <c r="E6" s="1"/>
      <c r="F6" s="1"/>
      <c r="G6" s="1"/>
      <c r="H6" s="1"/>
      <c r="I6" s="1"/>
      <c r="J6" s="1"/>
      <c r="K6" s="1"/>
      <c r="L6" s="1"/>
      <c r="M6" s="1"/>
      <c r="N6" s="1"/>
      <c r="O6" s="1"/>
      <c r="P6" s="1"/>
      <c r="Q6" s="1"/>
      <c r="R6" s="1"/>
      <c r="S6" s="1"/>
      <c r="T6" s="1"/>
      <c r="U6" s="1"/>
      <c r="V6" s="1"/>
      <c r="W6" s="1"/>
      <c r="X6" s="1"/>
    </row>
    <row r="7" spans="1:24" ht="78.75" x14ac:dyDescent="0.25">
      <c r="A7" s="1"/>
      <c r="B7" s="89" t="s">
        <v>137</v>
      </c>
      <c r="C7" s="86" t="s">
        <v>138</v>
      </c>
      <c r="D7" s="87">
        <v>0.8</v>
      </c>
      <c r="E7" s="1"/>
      <c r="F7" s="1"/>
      <c r="G7" s="1"/>
      <c r="H7" s="1"/>
      <c r="I7" s="1"/>
      <c r="J7" s="1"/>
      <c r="K7" s="1"/>
      <c r="L7" s="1"/>
      <c r="M7" s="1"/>
      <c r="N7" s="1"/>
      <c r="O7" s="1"/>
      <c r="P7" s="1"/>
      <c r="Q7" s="1"/>
      <c r="R7" s="1"/>
      <c r="S7" s="1"/>
      <c r="T7" s="1"/>
      <c r="U7" s="1"/>
      <c r="V7" s="1"/>
      <c r="W7" s="1"/>
      <c r="X7" s="1"/>
    </row>
    <row r="8" spans="1:24" ht="52.5" x14ac:dyDescent="0.25">
      <c r="A8" s="1"/>
      <c r="B8" s="90" t="s">
        <v>139</v>
      </c>
      <c r="C8" s="86" t="s">
        <v>140</v>
      </c>
      <c r="D8" s="87">
        <v>1</v>
      </c>
      <c r="E8" s="1"/>
      <c r="F8" s="1"/>
      <c r="G8" s="1"/>
      <c r="H8" s="1"/>
      <c r="I8" s="1"/>
      <c r="J8" s="1"/>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ht="16.5" x14ac:dyDescent="0.25">
      <c r="A10" s="1"/>
      <c r="B10" s="40"/>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c r="B19" s="1"/>
      <c r="C19" s="1"/>
      <c r="D19" s="1"/>
      <c r="E19" s="1"/>
      <c r="F19" s="1"/>
      <c r="G19" s="1"/>
      <c r="H19" s="1"/>
      <c r="I19" s="1"/>
      <c r="J19" s="1"/>
      <c r="K19" s="1"/>
      <c r="L19" s="1"/>
      <c r="M19" s="1"/>
      <c r="N19" s="1"/>
      <c r="O19" s="1"/>
      <c r="P19" s="1"/>
      <c r="Q19" s="1"/>
      <c r="R19" s="1"/>
      <c r="S19" s="1"/>
      <c r="T19" s="1"/>
      <c r="U19" s="1"/>
      <c r="V19" s="1"/>
      <c r="W19" s="1"/>
      <c r="X19" s="1"/>
    </row>
    <row r="20" spans="1:24" x14ac:dyDescent="0.25">
      <c r="A20" s="1"/>
      <c r="B20" s="1"/>
      <c r="C20" s="1"/>
      <c r="D20" s="1"/>
      <c r="E20" s="1"/>
      <c r="F20" s="1"/>
      <c r="G20" s="1"/>
      <c r="H20" s="1"/>
      <c r="I20" s="1"/>
      <c r="J20" s="1"/>
      <c r="K20" s="1"/>
      <c r="L20" s="1"/>
      <c r="M20" s="1"/>
      <c r="N20" s="1"/>
      <c r="O20" s="1"/>
      <c r="P20" s="1"/>
      <c r="Q20" s="1"/>
      <c r="R20" s="1"/>
      <c r="S20" s="1"/>
      <c r="T20" s="1"/>
      <c r="U20" s="1"/>
      <c r="V20" s="1"/>
      <c r="W20" s="1"/>
      <c r="X20" s="1"/>
    </row>
    <row r="21" spans="1:24"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row>
    <row r="22" spans="1:24"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x14ac:dyDescent="0.25">
      <c r="A33" s="1"/>
      <c r="E33" s="1"/>
      <c r="F33" s="1"/>
      <c r="G33" s="1"/>
      <c r="H33" s="1"/>
      <c r="I33" s="1"/>
      <c r="J33" s="1"/>
      <c r="K33" s="1"/>
      <c r="L33" s="1"/>
      <c r="M33" s="1"/>
      <c r="N33" s="1"/>
      <c r="O33" s="1"/>
      <c r="P33" s="1"/>
      <c r="Q33" s="1"/>
      <c r="R33" s="1"/>
      <c r="S33" s="1"/>
      <c r="T33" s="1"/>
      <c r="U33" s="1"/>
      <c r="V33" s="1"/>
      <c r="W33" s="1"/>
      <c r="X33" s="1"/>
    </row>
    <row r="34" spans="1:24" ht="15.75" customHeight="1" x14ac:dyDescent="0.25">
      <c r="A34" s="1"/>
      <c r="E34" s="1"/>
      <c r="F34" s="1"/>
      <c r="G34" s="1"/>
      <c r="H34" s="1"/>
      <c r="I34" s="1"/>
      <c r="J34" s="1"/>
      <c r="K34" s="1"/>
      <c r="L34" s="1"/>
      <c r="M34" s="1"/>
      <c r="N34" s="1"/>
      <c r="O34" s="1"/>
      <c r="P34" s="1"/>
      <c r="Q34" s="1"/>
      <c r="R34" s="1"/>
      <c r="S34" s="1"/>
      <c r="T34" s="1"/>
      <c r="U34" s="1"/>
      <c r="V34" s="1"/>
      <c r="W34" s="1"/>
      <c r="X34" s="1"/>
    </row>
    <row r="35" spans="1:24" ht="15.75" customHeight="1" x14ac:dyDescent="0.25">
      <c r="A35" s="1"/>
    </row>
    <row r="36" spans="1:24" ht="15.75" customHeight="1" x14ac:dyDescent="0.25">
      <c r="A36" s="1"/>
    </row>
    <row r="37" spans="1:24" ht="15.75" customHeight="1" x14ac:dyDescent="0.25">
      <c r="A37" s="1"/>
    </row>
    <row r="38" spans="1:24" ht="15.75" customHeight="1" x14ac:dyDescent="0.25">
      <c r="A38" s="1"/>
    </row>
    <row r="39" spans="1:24" ht="15.75" customHeight="1" x14ac:dyDescent="0.25">
      <c r="A39" s="1"/>
    </row>
    <row r="40" spans="1:24" ht="15.75" customHeight="1" x14ac:dyDescent="0.25">
      <c r="A40" s="1"/>
    </row>
    <row r="41" spans="1:24" ht="15.75" customHeight="1" x14ac:dyDescent="0.25">
      <c r="A41" s="1"/>
    </row>
    <row r="42" spans="1:24" ht="15.75" customHeight="1" x14ac:dyDescent="0.25">
      <c r="A42" s="1"/>
    </row>
    <row r="43" spans="1:24" ht="15.75" customHeight="1" x14ac:dyDescent="0.25">
      <c r="A43" s="1"/>
    </row>
    <row r="44" spans="1:24" ht="15.75" customHeight="1" x14ac:dyDescent="0.25">
      <c r="A44" s="1"/>
    </row>
    <row r="45" spans="1:24" ht="15.75" customHeight="1" x14ac:dyDescent="0.25">
      <c r="A45" s="1"/>
    </row>
    <row r="46" spans="1:24" ht="15.75" customHeight="1" x14ac:dyDescent="0.25">
      <c r="A46" s="1"/>
    </row>
    <row r="47" spans="1:24" ht="15.75" customHeight="1" x14ac:dyDescent="0.25">
      <c r="A47" s="1"/>
    </row>
    <row r="48" spans="1:24" ht="15.75" customHeight="1" x14ac:dyDescent="0.25">
      <c r="A48" s="1"/>
    </row>
    <row r="49" spans="1:1" ht="15.75" customHeight="1" x14ac:dyDescent="0.25">
      <c r="A49" s="1"/>
    </row>
    <row r="50" spans="1:1" ht="15.75" customHeight="1" x14ac:dyDescent="0.25">
      <c r="A50" s="1"/>
    </row>
    <row r="51" spans="1:1" ht="15.75" customHeight="1" x14ac:dyDescent="0.25">
      <c r="A51" s="1"/>
    </row>
    <row r="52" spans="1:1" ht="15.75" customHeight="1" x14ac:dyDescent="0.25">
      <c r="A52" s="1"/>
    </row>
    <row r="53" spans="1:1" ht="15.75" customHeight="1" x14ac:dyDescent="0.25">
      <c r="A53" s="1"/>
    </row>
    <row r="54" spans="1:1" ht="15.75" customHeight="1" x14ac:dyDescent="0.25">
      <c r="A54" s="1"/>
    </row>
    <row r="55" spans="1:1" ht="15.75" customHeight="1" x14ac:dyDescent="0.25">
      <c r="A55" s="1"/>
    </row>
    <row r="56" spans="1:1" ht="15.75" customHeight="1" x14ac:dyDescent="0.25"/>
    <row r="57" spans="1:1" ht="15.75" customHeight="1" x14ac:dyDescent="0.25"/>
    <row r="58" spans="1:1" ht="15.75" customHeight="1" x14ac:dyDescent="0.25"/>
    <row r="59" spans="1:1" ht="15.75" customHeight="1" x14ac:dyDescent="0.25"/>
    <row r="60" spans="1:1" ht="15.75" customHeight="1" x14ac:dyDescent="0.25"/>
    <row r="61" spans="1:1" ht="15.75" customHeight="1" x14ac:dyDescent="0.25"/>
    <row r="62" spans="1:1" ht="15.75" customHeight="1" x14ac:dyDescent="0.25"/>
    <row r="63" spans="1:1" ht="15.75" customHeight="1" x14ac:dyDescent="0.25"/>
    <row r="64" spans="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U1000"/>
  <sheetViews>
    <sheetView topLeftCell="A2" zoomScale="71" zoomScaleNormal="71" workbookViewId="0">
      <selection activeCell="B7" sqref="B7"/>
    </sheetView>
  </sheetViews>
  <sheetFormatPr baseColWidth="10" defaultColWidth="14.42578125" defaultRowHeight="15" customHeight="1" x14ac:dyDescent="0.25"/>
  <cols>
    <col min="1" max="1" width="9.28515625" customWidth="1"/>
    <col min="2" max="2" width="35.42578125" customWidth="1"/>
    <col min="3" max="3" width="65.42578125" customWidth="1"/>
    <col min="4" max="4" width="118.140625" customWidth="1"/>
    <col min="5" max="5" width="126.5703125" customWidth="1"/>
    <col min="6" max="21" width="9.28515625" customWidth="1"/>
  </cols>
  <sheetData>
    <row r="1" spans="1:21" ht="33" x14ac:dyDescent="0.25">
      <c r="A1" s="1"/>
      <c r="B1" s="238" t="s">
        <v>141</v>
      </c>
      <c r="C1" s="128"/>
      <c r="D1" s="128"/>
      <c r="E1" s="1"/>
      <c r="F1" s="1"/>
      <c r="G1" s="1"/>
      <c r="H1" s="1"/>
      <c r="I1" s="1"/>
      <c r="J1" s="1"/>
      <c r="K1" s="1"/>
      <c r="L1" s="1"/>
      <c r="M1" s="1"/>
      <c r="N1" s="1"/>
      <c r="O1" s="1"/>
      <c r="P1" s="1"/>
      <c r="Q1" s="1"/>
      <c r="R1" s="1"/>
      <c r="S1" s="1"/>
      <c r="T1" s="1"/>
      <c r="U1" s="1"/>
    </row>
    <row r="2" spans="1:21" x14ac:dyDescent="0.25">
      <c r="A2" s="1"/>
      <c r="B2" s="91"/>
      <c r="C2" s="91"/>
      <c r="D2" s="91"/>
      <c r="E2" s="1"/>
      <c r="F2" s="1"/>
      <c r="G2" s="1"/>
      <c r="H2" s="1"/>
      <c r="I2" s="1"/>
      <c r="J2" s="1"/>
      <c r="K2" s="1"/>
      <c r="L2" s="1"/>
      <c r="M2" s="1"/>
      <c r="N2" s="1"/>
      <c r="O2" s="1"/>
      <c r="P2" s="1"/>
      <c r="Q2" s="1"/>
      <c r="R2" s="1"/>
      <c r="S2" s="1"/>
      <c r="T2" s="1"/>
      <c r="U2" s="1"/>
    </row>
    <row r="3" spans="1:21" ht="60" x14ac:dyDescent="0.25">
      <c r="A3" s="1"/>
      <c r="B3" s="42"/>
      <c r="C3" s="92" t="s">
        <v>142</v>
      </c>
      <c r="D3" s="92" t="s">
        <v>143</v>
      </c>
      <c r="E3" s="1"/>
      <c r="F3" s="1"/>
      <c r="G3" s="1"/>
      <c r="H3" s="1"/>
      <c r="I3" s="1"/>
      <c r="J3" s="1"/>
      <c r="K3" s="1"/>
      <c r="L3" s="1"/>
      <c r="M3" s="1"/>
      <c r="N3" s="1"/>
      <c r="O3" s="1"/>
      <c r="P3" s="1"/>
      <c r="Q3" s="1"/>
      <c r="R3" s="1"/>
      <c r="S3" s="1"/>
      <c r="T3" s="1"/>
      <c r="U3" s="1"/>
    </row>
    <row r="4" spans="1:21" ht="66" x14ac:dyDescent="0.25">
      <c r="A4" s="1" t="s">
        <v>144</v>
      </c>
      <c r="B4" s="93" t="s">
        <v>145</v>
      </c>
      <c r="C4" s="94" t="s">
        <v>146</v>
      </c>
      <c r="D4" s="95" t="s">
        <v>147</v>
      </c>
      <c r="E4" s="1"/>
      <c r="F4" s="1"/>
      <c r="G4" s="1"/>
      <c r="H4" s="1"/>
      <c r="I4" s="1"/>
      <c r="J4" s="1"/>
      <c r="K4" s="1"/>
      <c r="L4" s="1"/>
      <c r="M4" s="1"/>
      <c r="N4" s="1"/>
      <c r="O4" s="1"/>
      <c r="P4" s="1"/>
      <c r="Q4" s="1"/>
      <c r="R4" s="1"/>
      <c r="S4" s="1"/>
      <c r="T4" s="1"/>
      <c r="U4" s="1"/>
    </row>
    <row r="5" spans="1:21" ht="99" x14ac:dyDescent="0.25">
      <c r="A5" s="1" t="s">
        <v>148</v>
      </c>
      <c r="B5" s="96" t="s">
        <v>149</v>
      </c>
      <c r="C5" s="97" t="s">
        <v>150</v>
      </c>
      <c r="D5" s="98" t="s">
        <v>151</v>
      </c>
      <c r="E5" s="1"/>
      <c r="F5" s="1"/>
      <c r="G5" s="1"/>
      <c r="H5" s="1"/>
      <c r="I5" s="1"/>
      <c r="J5" s="1"/>
      <c r="K5" s="1"/>
      <c r="L5" s="1"/>
      <c r="M5" s="1"/>
      <c r="N5" s="1"/>
      <c r="O5" s="1"/>
      <c r="P5" s="1"/>
      <c r="Q5" s="1"/>
      <c r="R5" s="1"/>
      <c r="S5" s="1"/>
      <c r="T5" s="1"/>
      <c r="U5" s="1"/>
    </row>
    <row r="6" spans="1:21" ht="66" x14ac:dyDescent="0.25">
      <c r="A6" s="1" t="s">
        <v>119</v>
      </c>
      <c r="B6" s="99" t="s">
        <v>152</v>
      </c>
      <c r="C6" s="97" t="s">
        <v>153</v>
      </c>
      <c r="D6" s="98" t="s">
        <v>154</v>
      </c>
      <c r="E6" s="1"/>
      <c r="F6" s="1"/>
      <c r="G6" s="1"/>
      <c r="H6" s="1"/>
      <c r="I6" s="1"/>
      <c r="J6" s="1"/>
      <c r="K6" s="1"/>
      <c r="L6" s="1"/>
      <c r="M6" s="1"/>
      <c r="N6" s="1"/>
      <c r="O6" s="1"/>
      <c r="P6" s="1"/>
      <c r="Q6" s="1"/>
      <c r="R6" s="1"/>
      <c r="S6" s="1"/>
      <c r="T6" s="1"/>
      <c r="U6" s="1"/>
    </row>
    <row r="7" spans="1:21" ht="99" x14ac:dyDescent="0.25">
      <c r="A7" s="1" t="s">
        <v>155</v>
      </c>
      <c r="B7" s="100" t="s">
        <v>156</v>
      </c>
      <c r="C7" s="97" t="s">
        <v>157</v>
      </c>
      <c r="D7" s="98" t="s">
        <v>158</v>
      </c>
      <c r="E7" s="1"/>
      <c r="F7" s="1"/>
      <c r="G7" s="1"/>
      <c r="H7" s="1"/>
      <c r="I7" s="1"/>
      <c r="J7" s="1"/>
      <c r="K7" s="1"/>
      <c r="L7" s="1"/>
      <c r="M7" s="1"/>
      <c r="N7" s="1"/>
      <c r="O7" s="1"/>
      <c r="P7" s="1"/>
      <c r="Q7" s="1"/>
      <c r="R7" s="1"/>
      <c r="S7" s="1"/>
      <c r="T7" s="1"/>
      <c r="U7" s="1"/>
    </row>
    <row r="8" spans="1:21" ht="66" x14ac:dyDescent="0.25">
      <c r="A8" s="1" t="s">
        <v>159</v>
      </c>
      <c r="B8" s="101" t="s">
        <v>160</v>
      </c>
      <c r="C8" s="97" t="s">
        <v>161</v>
      </c>
      <c r="D8" s="98" t="s">
        <v>162</v>
      </c>
      <c r="E8" s="1"/>
      <c r="F8" s="1"/>
      <c r="G8" s="1"/>
      <c r="H8" s="1"/>
      <c r="I8" s="1"/>
      <c r="J8" s="1"/>
      <c r="K8" s="1"/>
      <c r="L8" s="1"/>
      <c r="M8" s="1"/>
      <c r="N8" s="1"/>
      <c r="O8" s="1"/>
      <c r="P8" s="1"/>
      <c r="Q8" s="1"/>
      <c r="R8" s="1"/>
      <c r="S8" s="1"/>
      <c r="T8" s="1"/>
      <c r="U8" s="1"/>
    </row>
    <row r="9" spans="1:21" ht="20.25" x14ac:dyDescent="0.25">
      <c r="A9" s="1"/>
      <c r="B9" s="1"/>
      <c r="C9" s="102"/>
      <c r="D9" s="102"/>
      <c r="E9" s="1"/>
      <c r="F9" s="1"/>
      <c r="G9" s="1"/>
      <c r="H9" s="1"/>
      <c r="I9" s="1"/>
      <c r="J9" s="1"/>
      <c r="K9" s="1"/>
      <c r="L9" s="1"/>
      <c r="M9" s="1"/>
      <c r="N9" s="1"/>
      <c r="O9" s="1"/>
      <c r="P9" s="1"/>
      <c r="Q9" s="1"/>
      <c r="R9" s="1"/>
      <c r="S9" s="1"/>
      <c r="T9" s="1"/>
      <c r="U9" s="1"/>
    </row>
    <row r="10" spans="1:21" ht="16.5" x14ac:dyDescent="0.25">
      <c r="A10" s="1"/>
      <c r="B10" s="103"/>
      <c r="C10" s="103"/>
      <c r="D10" s="103"/>
      <c r="E10" s="1"/>
      <c r="F10" s="1"/>
      <c r="G10" s="1"/>
      <c r="H10" s="1"/>
      <c r="I10" s="1"/>
      <c r="J10" s="1"/>
      <c r="K10" s="1"/>
      <c r="L10" s="1"/>
      <c r="M10" s="1"/>
      <c r="N10" s="1"/>
      <c r="O10" s="1"/>
      <c r="P10" s="1"/>
      <c r="Q10" s="1"/>
      <c r="R10" s="1"/>
      <c r="S10" s="1"/>
      <c r="T10" s="1"/>
      <c r="U10" s="1"/>
    </row>
    <row r="11" spans="1:21" x14ac:dyDescent="0.25">
      <c r="A11" s="1"/>
      <c r="B11" s="1" t="s">
        <v>163</v>
      </c>
      <c r="C11" s="1" t="s">
        <v>164</v>
      </c>
      <c r="D11" s="1" t="s">
        <v>165</v>
      </c>
      <c r="E11" s="1"/>
      <c r="F11" s="1"/>
      <c r="G11" s="1"/>
      <c r="H11" s="1"/>
      <c r="I11" s="1"/>
      <c r="J11" s="1"/>
      <c r="K11" s="1"/>
      <c r="L11" s="1"/>
      <c r="M11" s="1"/>
      <c r="N11" s="1"/>
      <c r="O11" s="1"/>
      <c r="P11" s="1"/>
      <c r="Q11" s="1"/>
      <c r="R11" s="1"/>
      <c r="S11" s="1"/>
      <c r="T11" s="1"/>
      <c r="U11" s="1"/>
    </row>
    <row r="12" spans="1:21" x14ac:dyDescent="0.25">
      <c r="A12" s="1"/>
      <c r="B12" s="1" t="s">
        <v>166</v>
      </c>
      <c r="C12" s="1" t="s">
        <v>167</v>
      </c>
      <c r="D12" s="1" t="s">
        <v>108</v>
      </c>
      <c r="E12" s="1"/>
      <c r="F12" s="1"/>
      <c r="G12" s="1"/>
      <c r="H12" s="1"/>
      <c r="I12" s="1"/>
      <c r="J12" s="1"/>
      <c r="K12" s="1"/>
      <c r="L12" s="1"/>
      <c r="M12" s="1"/>
      <c r="N12" s="1"/>
      <c r="O12" s="1"/>
      <c r="P12" s="1"/>
      <c r="Q12" s="1"/>
      <c r="R12" s="1"/>
      <c r="S12" s="1"/>
      <c r="T12" s="1"/>
      <c r="U12" s="1"/>
    </row>
    <row r="13" spans="1:21" x14ac:dyDescent="0.25">
      <c r="A13" s="1"/>
      <c r="B13" s="1"/>
      <c r="C13" s="1" t="s">
        <v>168</v>
      </c>
      <c r="D13" s="1" t="s">
        <v>95</v>
      </c>
      <c r="E13" s="1"/>
      <c r="F13" s="1"/>
      <c r="G13" s="1"/>
      <c r="H13" s="1"/>
      <c r="I13" s="1"/>
      <c r="J13" s="1"/>
      <c r="K13" s="1"/>
      <c r="L13" s="1"/>
      <c r="M13" s="1"/>
      <c r="N13" s="1"/>
      <c r="O13" s="1"/>
      <c r="P13" s="1"/>
      <c r="Q13" s="1"/>
      <c r="R13" s="1"/>
      <c r="S13" s="1"/>
      <c r="T13" s="1"/>
      <c r="U13" s="1"/>
    </row>
    <row r="14" spans="1:21" x14ac:dyDescent="0.25">
      <c r="A14" s="1"/>
      <c r="B14" s="1"/>
      <c r="C14" s="1" t="s">
        <v>169</v>
      </c>
      <c r="D14" s="1" t="s">
        <v>170</v>
      </c>
      <c r="E14" s="1"/>
      <c r="F14" s="1"/>
      <c r="G14" s="1"/>
      <c r="H14" s="1"/>
      <c r="I14" s="1"/>
      <c r="J14" s="1"/>
      <c r="K14" s="1"/>
      <c r="L14" s="1"/>
      <c r="M14" s="1"/>
      <c r="N14" s="1"/>
      <c r="O14" s="1"/>
      <c r="P14" s="1"/>
      <c r="Q14" s="1"/>
      <c r="R14" s="1"/>
      <c r="S14" s="1"/>
      <c r="T14" s="1"/>
      <c r="U14" s="1"/>
    </row>
    <row r="15" spans="1:21" x14ac:dyDescent="0.25">
      <c r="A15" s="1"/>
      <c r="B15" s="1"/>
      <c r="C15" s="1" t="s">
        <v>171</v>
      </c>
      <c r="D15" s="1" t="s">
        <v>172</v>
      </c>
      <c r="E15" s="1"/>
      <c r="F15" s="1"/>
      <c r="G15" s="1"/>
      <c r="H15" s="1"/>
      <c r="I15" s="1"/>
      <c r="J15" s="1"/>
      <c r="K15" s="1"/>
      <c r="L15" s="1"/>
      <c r="M15" s="1"/>
      <c r="N15" s="1"/>
      <c r="O15" s="1"/>
      <c r="P15" s="1"/>
      <c r="Q15" s="1"/>
      <c r="R15" s="1"/>
      <c r="S15" s="1"/>
      <c r="T15" s="1"/>
      <c r="U15" s="1"/>
    </row>
    <row r="16" spans="1:21" x14ac:dyDescent="0.25">
      <c r="A16" s="1"/>
      <c r="B16" s="1"/>
      <c r="C16" s="1"/>
      <c r="D16" s="1"/>
      <c r="E16" s="1"/>
      <c r="F16" s="1"/>
      <c r="G16" s="1"/>
      <c r="H16" s="1"/>
      <c r="I16" s="1"/>
      <c r="J16" s="1"/>
      <c r="K16" s="1"/>
      <c r="L16" s="1"/>
      <c r="M16" s="1"/>
      <c r="N16" s="1"/>
      <c r="O16" s="1"/>
    </row>
    <row r="17" spans="1:15" x14ac:dyDescent="0.25">
      <c r="A17" s="1"/>
      <c r="B17" s="1"/>
      <c r="C17" s="1"/>
      <c r="D17" s="1"/>
      <c r="E17" s="1"/>
      <c r="F17" s="1"/>
      <c r="G17" s="1"/>
      <c r="H17" s="1"/>
      <c r="I17" s="1"/>
      <c r="J17" s="1"/>
      <c r="K17" s="1"/>
      <c r="L17" s="1"/>
      <c r="M17" s="1"/>
      <c r="N17" s="1"/>
      <c r="O17" s="1"/>
    </row>
    <row r="18" spans="1:15" x14ac:dyDescent="0.25">
      <c r="A18" s="1"/>
      <c r="B18" s="1"/>
      <c r="C18" s="1"/>
      <c r="D18" s="1"/>
      <c r="E18" s="1"/>
      <c r="F18" s="1"/>
      <c r="G18" s="1"/>
      <c r="H18" s="1"/>
      <c r="I18" s="1"/>
      <c r="J18" s="1"/>
      <c r="K18" s="1"/>
      <c r="L18" s="1"/>
      <c r="M18" s="1"/>
      <c r="N18" s="1"/>
      <c r="O18" s="1"/>
    </row>
    <row r="19" spans="1:15" x14ac:dyDescent="0.25">
      <c r="A19" s="1"/>
      <c r="B19" s="1"/>
      <c r="C19" s="1"/>
      <c r="D19" s="1"/>
      <c r="E19" s="1"/>
      <c r="F19" s="1"/>
      <c r="G19" s="1"/>
      <c r="H19" s="1"/>
      <c r="I19" s="1"/>
      <c r="J19" s="1"/>
      <c r="K19" s="1"/>
      <c r="L19" s="1"/>
      <c r="M19" s="1"/>
      <c r="N19" s="1"/>
      <c r="O19" s="1"/>
    </row>
    <row r="20" spans="1:15" x14ac:dyDescent="0.25">
      <c r="A20" s="1"/>
      <c r="B20" s="1"/>
      <c r="C20" s="1"/>
      <c r="D20" s="1"/>
      <c r="E20" s="1"/>
      <c r="F20" s="1"/>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02"/>
      <c r="D22" s="102"/>
      <c r="E22" s="1"/>
      <c r="F22" s="1"/>
      <c r="G22" s="1"/>
      <c r="H22" s="1"/>
      <c r="I22" s="1"/>
      <c r="J22" s="1"/>
      <c r="K22" s="1"/>
      <c r="L22" s="1"/>
      <c r="M22" s="1"/>
      <c r="N22" s="1"/>
      <c r="O22" s="1"/>
    </row>
    <row r="23" spans="1:15" ht="15.75" customHeight="1" x14ac:dyDescent="0.25">
      <c r="A23" s="1"/>
      <c r="B23" s="1"/>
      <c r="C23" s="102"/>
      <c r="D23" s="102"/>
      <c r="E23" s="1"/>
      <c r="F23" s="1"/>
      <c r="G23" s="1"/>
      <c r="H23" s="1"/>
      <c r="I23" s="1"/>
      <c r="J23" s="1"/>
      <c r="K23" s="1"/>
      <c r="L23" s="1"/>
      <c r="M23" s="1"/>
      <c r="N23" s="1"/>
      <c r="O23" s="1"/>
    </row>
    <row r="24" spans="1:15" ht="15.75" customHeight="1" x14ac:dyDescent="0.25">
      <c r="A24" s="1"/>
      <c r="B24" s="1"/>
      <c r="C24" s="102"/>
      <c r="D24" s="102"/>
      <c r="E24" s="1"/>
      <c r="F24" s="1"/>
      <c r="G24" s="1"/>
      <c r="H24" s="1"/>
      <c r="I24" s="1"/>
      <c r="J24" s="1"/>
      <c r="K24" s="1"/>
      <c r="L24" s="1"/>
      <c r="M24" s="1"/>
      <c r="N24" s="1"/>
      <c r="O24" s="1"/>
    </row>
    <row r="25" spans="1:15" ht="15.75" customHeight="1" x14ac:dyDescent="0.25">
      <c r="A25" s="1"/>
      <c r="B25" s="1"/>
      <c r="C25" s="102"/>
      <c r="D25" s="102"/>
      <c r="E25" s="1"/>
      <c r="F25" s="1"/>
      <c r="G25" s="1"/>
      <c r="H25" s="1"/>
      <c r="I25" s="1"/>
      <c r="J25" s="1"/>
      <c r="K25" s="1"/>
      <c r="L25" s="1"/>
      <c r="M25" s="1"/>
      <c r="N25" s="1"/>
      <c r="O25" s="1"/>
    </row>
    <row r="26" spans="1:15" ht="15.75" customHeight="1" x14ac:dyDescent="0.25">
      <c r="A26" s="1"/>
      <c r="B26" s="1"/>
      <c r="C26" s="102"/>
      <c r="D26" s="102"/>
      <c r="E26" s="1"/>
      <c r="F26" s="1"/>
      <c r="G26" s="1"/>
      <c r="H26" s="1"/>
      <c r="I26" s="1"/>
      <c r="J26" s="1"/>
      <c r="K26" s="1"/>
      <c r="L26" s="1"/>
      <c r="M26" s="1"/>
      <c r="N26" s="1"/>
      <c r="O26" s="1"/>
    </row>
    <row r="27" spans="1:15" ht="15.75" customHeight="1" x14ac:dyDescent="0.25">
      <c r="A27" s="1"/>
      <c r="B27" s="1"/>
      <c r="C27" s="102"/>
      <c r="D27" s="102"/>
      <c r="E27" s="1"/>
      <c r="F27" s="1"/>
      <c r="G27" s="1"/>
      <c r="H27" s="1"/>
      <c r="I27" s="1"/>
      <c r="J27" s="1"/>
      <c r="K27" s="1"/>
      <c r="L27" s="1"/>
      <c r="M27" s="1"/>
      <c r="N27" s="1"/>
      <c r="O27" s="1"/>
    </row>
    <row r="28" spans="1:15" ht="15.75" customHeight="1" x14ac:dyDescent="0.25">
      <c r="A28" s="1"/>
      <c r="B28" s="1"/>
      <c r="C28" s="102"/>
      <c r="D28" s="102"/>
      <c r="E28" s="1"/>
      <c r="F28" s="1"/>
      <c r="G28" s="1"/>
      <c r="H28" s="1"/>
      <c r="I28" s="1"/>
      <c r="J28" s="1"/>
      <c r="K28" s="1"/>
      <c r="L28" s="1"/>
      <c r="M28" s="1"/>
      <c r="N28" s="1"/>
      <c r="O28" s="1"/>
    </row>
    <row r="29" spans="1:15" ht="15.75" customHeight="1" x14ac:dyDescent="0.25">
      <c r="A29" s="1"/>
      <c r="B29" s="1"/>
      <c r="C29" s="102"/>
      <c r="D29" s="102"/>
      <c r="E29" s="1"/>
      <c r="F29" s="1"/>
      <c r="G29" s="1"/>
      <c r="H29" s="1"/>
      <c r="I29" s="1"/>
      <c r="J29" s="1"/>
      <c r="K29" s="1"/>
      <c r="L29" s="1"/>
      <c r="M29" s="1"/>
      <c r="N29" s="1"/>
      <c r="O29" s="1"/>
    </row>
    <row r="30" spans="1:15" ht="15.75" customHeight="1" x14ac:dyDescent="0.25">
      <c r="A30" s="1"/>
      <c r="B30" s="1"/>
      <c r="C30" s="102"/>
      <c r="D30" s="102"/>
      <c r="E30" s="1"/>
      <c r="F30" s="1"/>
      <c r="G30" s="1"/>
      <c r="H30" s="1"/>
      <c r="I30" s="1"/>
      <c r="J30" s="1"/>
      <c r="K30" s="1"/>
      <c r="L30" s="1"/>
      <c r="M30" s="1"/>
      <c r="N30" s="1"/>
      <c r="O30" s="1"/>
    </row>
    <row r="31" spans="1:15" ht="15.75" customHeight="1" x14ac:dyDescent="0.25">
      <c r="A31" s="1"/>
      <c r="B31" s="1"/>
      <c r="C31" s="102"/>
      <c r="D31" s="102"/>
      <c r="E31" s="1"/>
      <c r="F31" s="1"/>
      <c r="G31" s="1"/>
      <c r="H31" s="1"/>
      <c r="I31" s="1"/>
      <c r="J31" s="1"/>
      <c r="K31" s="1"/>
      <c r="L31" s="1"/>
      <c r="M31" s="1"/>
      <c r="N31" s="1"/>
      <c r="O31" s="1"/>
    </row>
    <row r="32" spans="1:15" ht="15.75" customHeight="1" x14ac:dyDescent="0.25">
      <c r="A32" s="1"/>
      <c r="B32" s="1"/>
      <c r="C32" s="102"/>
      <c r="D32" s="102"/>
      <c r="E32" s="1"/>
      <c r="F32" s="1"/>
      <c r="G32" s="1"/>
      <c r="H32" s="1"/>
      <c r="I32" s="1"/>
      <c r="J32" s="1"/>
      <c r="K32" s="1"/>
      <c r="L32" s="1"/>
      <c r="M32" s="1"/>
      <c r="N32" s="1"/>
      <c r="O32" s="1"/>
    </row>
    <row r="33" spans="1:15" ht="15.75" customHeight="1" x14ac:dyDescent="0.25">
      <c r="A33" s="1"/>
      <c r="B33" s="1"/>
      <c r="C33" s="102"/>
      <c r="D33" s="102"/>
      <c r="E33" s="1"/>
      <c r="F33" s="1"/>
      <c r="G33" s="1"/>
      <c r="H33" s="1"/>
      <c r="I33" s="1"/>
      <c r="J33" s="1"/>
      <c r="K33" s="1"/>
      <c r="L33" s="1"/>
      <c r="M33" s="1"/>
      <c r="N33" s="1"/>
      <c r="O33" s="1"/>
    </row>
    <row r="34" spans="1:15" ht="15.75" customHeight="1" x14ac:dyDescent="0.25">
      <c r="A34" s="1"/>
      <c r="B34" s="1"/>
      <c r="C34" s="102"/>
      <c r="D34" s="102"/>
      <c r="E34" s="1"/>
      <c r="F34" s="1"/>
      <c r="G34" s="1"/>
      <c r="H34" s="1"/>
      <c r="I34" s="1"/>
      <c r="J34" s="1"/>
      <c r="K34" s="1"/>
      <c r="L34" s="1"/>
      <c r="M34" s="1"/>
      <c r="N34" s="1"/>
      <c r="O34" s="1"/>
    </row>
    <row r="35" spans="1:15" ht="15.75" customHeight="1" x14ac:dyDescent="0.25">
      <c r="A35" s="1"/>
      <c r="B35" s="1"/>
      <c r="C35" s="102"/>
      <c r="D35" s="102"/>
      <c r="E35" s="1"/>
      <c r="F35" s="1"/>
      <c r="G35" s="1"/>
      <c r="H35" s="1"/>
      <c r="I35" s="1"/>
      <c r="J35" s="1"/>
      <c r="K35" s="1"/>
      <c r="L35" s="1"/>
      <c r="M35" s="1"/>
      <c r="N35" s="1"/>
      <c r="O35" s="1"/>
    </row>
    <row r="36" spans="1:15" ht="15.75" customHeight="1" x14ac:dyDescent="0.25">
      <c r="A36" s="1"/>
      <c r="B36" s="1"/>
      <c r="C36" s="102"/>
      <c r="D36" s="102"/>
      <c r="E36" s="1"/>
      <c r="F36" s="1"/>
      <c r="G36" s="1"/>
      <c r="H36" s="1"/>
      <c r="I36" s="1"/>
      <c r="J36" s="1"/>
      <c r="K36" s="1"/>
      <c r="L36" s="1"/>
      <c r="M36" s="1"/>
      <c r="N36" s="1"/>
      <c r="O36" s="1"/>
    </row>
    <row r="37" spans="1:15" ht="15.75" customHeight="1" x14ac:dyDescent="0.25">
      <c r="A37" s="1"/>
      <c r="B37" s="1"/>
      <c r="C37" s="102"/>
      <c r="D37" s="102"/>
      <c r="E37" s="1"/>
      <c r="F37" s="1"/>
      <c r="G37" s="1"/>
      <c r="H37" s="1"/>
      <c r="I37" s="1"/>
      <c r="J37" s="1"/>
      <c r="K37" s="1"/>
      <c r="L37" s="1"/>
      <c r="M37" s="1"/>
      <c r="N37" s="1"/>
      <c r="O37" s="1"/>
    </row>
    <row r="38" spans="1:15" ht="15.75" customHeight="1" x14ac:dyDescent="0.25">
      <c r="A38" s="1"/>
      <c r="B38" s="1"/>
      <c r="C38" s="102"/>
      <c r="D38" s="102"/>
      <c r="E38" s="1"/>
      <c r="F38" s="1"/>
      <c r="G38" s="1"/>
      <c r="H38" s="1"/>
      <c r="I38" s="1"/>
      <c r="J38" s="1"/>
      <c r="K38" s="1"/>
      <c r="L38" s="1"/>
      <c r="M38" s="1"/>
      <c r="N38" s="1"/>
      <c r="O38" s="1"/>
    </row>
    <row r="39" spans="1:15" ht="15.75" customHeight="1" x14ac:dyDescent="0.25">
      <c r="A39" s="1"/>
      <c r="B39" s="1"/>
      <c r="C39" s="102"/>
      <c r="D39" s="102"/>
      <c r="E39" s="1"/>
      <c r="F39" s="1"/>
      <c r="G39" s="1"/>
      <c r="H39" s="1"/>
      <c r="I39" s="1"/>
      <c r="J39" s="1"/>
      <c r="K39" s="1"/>
      <c r="L39" s="1"/>
      <c r="M39" s="1"/>
      <c r="N39" s="1"/>
      <c r="O39" s="1"/>
    </row>
    <row r="40" spans="1:15" ht="15.75" customHeight="1" x14ac:dyDescent="0.25">
      <c r="A40" s="1"/>
      <c r="B40" s="1"/>
      <c r="C40" s="102"/>
      <c r="D40" s="102"/>
      <c r="E40" s="1"/>
      <c r="F40" s="1"/>
      <c r="G40" s="1"/>
      <c r="H40" s="1"/>
      <c r="I40" s="1"/>
      <c r="J40" s="1"/>
      <c r="K40" s="1"/>
      <c r="L40" s="1"/>
      <c r="M40" s="1"/>
      <c r="N40" s="1"/>
      <c r="O40" s="1"/>
    </row>
    <row r="41" spans="1:15" ht="15.75" customHeight="1" x14ac:dyDescent="0.25">
      <c r="A41" s="1"/>
      <c r="B41" s="1"/>
      <c r="C41" s="102"/>
      <c r="D41" s="102"/>
      <c r="E41" s="1"/>
      <c r="F41" s="1"/>
      <c r="G41" s="1"/>
      <c r="H41" s="1"/>
      <c r="I41" s="1"/>
      <c r="J41" s="1"/>
      <c r="K41" s="1"/>
      <c r="L41" s="1"/>
      <c r="M41" s="1"/>
      <c r="N41" s="1"/>
      <c r="O41" s="1"/>
    </row>
    <row r="42" spans="1:15" ht="15.75" customHeight="1" x14ac:dyDescent="0.25">
      <c r="A42" s="1"/>
      <c r="B42" s="1"/>
      <c r="C42" s="102"/>
      <c r="D42" s="102"/>
      <c r="E42" s="1"/>
      <c r="F42" s="1"/>
      <c r="G42" s="1"/>
      <c r="H42" s="1"/>
      <c r="I42" s="1"/>
      <c r="J42" s="1"/>
      <c r="K42" s="1"/>
      <c r="L42" s="1"/>
      <c r="M42" s="1"/>
      <c r="N42" s="1"/>
      <c r="O42" s="1"/>
    </row>
    <row r="43" spans="1:15" ht="15.75" customHeight="1" x14ac:dyDescent="0.25">
      <c r="A43" s="1"/>
      <c r="B43" s="1"/>
      <c r="C43" s="102"/>
      <c r="D43" s="102"/>
      <c r="E43" s="1"/>
      <c r="F43" s="1"/>
      <c r="G43" s="1"/>
      <c r="H43" s="1"/>
      <c r="I43" s="1"/>
      <c r="J43" s="1"/>
      <c r="K43" s="1"/>
      <c r="L43" s="1"/>
      <c r="M43" s="1"/>
      <c r="N43" s="1"/>
      <c r="O43" s="1"/>
    </row>
    <row r="44" spans="1:15" ht="15.75" customHeight="1" x14ac:dyDescent="0.25">
      <c r="A44" s="1"/>
      <c r="B44" s="1"/>
      <c r="C44" s="102"/>
      <c r="D44" s="102"/>
      <c r="E44" s="1"/>
      <c r="F44" s="1"/>
      <c r="G44" s="1"/>
      <c r="H44" s="1"/>
      <c r="I44" s="1"/>
      <c r="J44" s="1"/>
      <c r="K44" s="1"/>
      <c r="L44" s="1"/>
      <c r="M44" s="1"/>
      <c r="N44" s="1"/>
      <c r="O44" s="1"/>
    </row>
    <row r="45" spans="1:15" ht="15.75" customHeight="1" x14ac:dyDescent="0.25">
      <c r="A45" s="1"/>
      <c r="B45" s="1"/>
      <c r="C45" s="102"/>
      <c r="D45" s="102"/>
      <c r="E45" s="1"/>
      <c r="F45" s="1"/>
      <c r="G45" s="1"/>
      <c r="H45" s="1"/>
      <c r="I45" s="1"/>
      <c r="J45" s="1"/>
      <c r="K45" s="1"/>
      <c r="L45" s="1"/>
      <c r="M45" s="1"/>
      <c r="N45" s="1"/>
      <c r="O45" s="1"/>
    </row>
    <row r="46" spans="1:15" ht="15.75" customHeight="1" x14ac:dyDescent="0.25">
      <c r="A46" s="1"/>
      <c r="B46" s="1"/>
      <c r="C46" s="102"/>
      <c r="D46" s="102"/>
      <c r="E46" s="1"/>
      <c r="F46" s="1"/>
      <c r="G46" s="1"/>
      <c r="H46" s="1"/>
      <c r="I46" s="1"/>
      <c r="J46" s="1"/>
      <c r="K46" s="1"/>
      <c r="L46" s="1"/>
      <c r="M46" s="1"/>
      <c r="N46" s="1"/>
      <c r="O46" s="1"/>
    </row>
    <row r="47" spans="1:15" ht="15.75" customHeight="1" x14ac:dyDescent="0.25">
      <c r="A47" s="1"/>
      <c r="B47" s="1"/>
      <c r="C47" s="102"/>
      <c r="D47" s="102"/>
      <c r="E47" s="1"/>
      <c r="F47" s="1"/>
      <c r="G47" s="1"/>
      <c r="H47" s="1"/>
      <c r="I47" s="1"/>
      <c r="J47" s="1"/>
      <c r="K47" s="1"/>
      <c r="L47" s="1"/>
      <c r="M47" s="1"/>
      <c r="N47" s="1"/>
      <c r="O47" s="1"/>
    </row>
    <row r="48" spans="1:15" ht="15.75" customHeight="1" x14ac:dyDescent="0.25">
      <c r="A48" s="1"/>
      <c r="B48" s="1"/>
      <c r="C48" s="102"/>
      <c r="D48" s="102"/>
      <c r="E48" s="1"/>
      <c r="F48" s="1"/>
      <c r="G48" s="1"/>
      <c r="H48" s="1"/>
      <c r="I48" s="1"/>
      <c r="J48" s="1"/>
      <c r="K48" s="1"/>
      <c r="L48" s="1"/>
      <c r="M48" s="1"/>
      <c r="N48" s="1"/>
      <c r="O48" s="1"/>
    </row>
    <row r="49" spans="1:15" ht="15.75" customHeight="1" x14ac:dyDescent="0.25">
      <c r="A49" s="1"/>
      <c r="B49" s="1"/>
      <c r="C49" s="102"/>
      <c r="D49" s="102"/>
      <c r="E49" s="1"/>
      <c r="F49" s="1"/>
      <c r="G49" s="1"/>
      <c r="H49" s="1"/>
      <c r="I49" s="1"/>
      <c r="J49" s="1"/>
      <c r="K49" s="1"/>
      <c r="L49" s="1"/>
      <c r="M49" s="1"/>
      <c r="N49" s="1"/>
      <c r="O49" s="1"/>
    </row>
    <row r="50" spans="1:15" ht="15.75" customHeight="1" x14ac:dyDescent="0.25">
      <c r="A50" s="1"/>
      <c r="B50" s="1"/>
      <c r="C50" s="102"/>
      <c r="D50" s="102"/>
      <c r="E50" s="1"/>
      <c r="F50" s="1"/>
      <c r="G50" s="1"/>
      <c r="H50" s="1"/>
      <c r="I50" s="1"/>
      <c r="J50" s="1"/>
      <c r="K50" s="1"/>
      <c r="L50" s="1"/>
      <c r="M50" s="1"/>
      <c r="N50" s="1"/>
      <c r="O50" s="1"/>
    </row>
    <row r="51" spans="1:15" ht="15.75" customHeight="1" x14ac:dyDescent="0.25">
      <c r="A51" s="1"/>
      <c r="B51" s="1"/>
      <c r="C51" s="102"/>
      <c r="D51" s="102"/>
      <c r="E51" s="1"/>
      <c r="F51" s="1"/>
      <c r="G51" s="1"/>
      <c r="H51" s="1"/>
      <c r="I51" s="1"/>
      <c r="J51" s="1"/>
      <c r="K51" s="1"/>
      <c r="L51" s="1"/>
      <c r="M51" s="1"/>
      <c r="N51" s="1"/>
      <c r="O51" s="1"/>
    </row>
    <row r="52" spans="1:15" ht="15.75" customHeight="1" x14ac:dyDescent="0.25">
      <c r="A52" s="1"/>
      <c r="B52" s="1"/>
      <c r="C52" s="102"/>
      <c r="D52" s="102"/>
    </row>
    <row r="53" spans="1:15" ht="15.75" customHeight="1" x14ac:dyDescent="0.25">
      <c r="A53" s="1"/>
      <c r="B53" s="1"/>
      <c r="C53" s="102"/>
      <c r="D53" s="102"/>
    </row>
    <row r="54" spans="1:15" ht="15.75" customHeight="1" x14ac:dyDescent="0.25">
      <c r="A54" s="1"/>
      <c r="B54" s="1"/>
      <c r="C54" s="102"/>
      <c r="D54" s="102"/>
    </row>
    <row r="55" spans="1:15" ht="15.75" customHeight="1" x14ac:dyDescent="0.25">
      <c r="A55" s="1"/>
      <c r="B55" s="1"/>
      <c r="C55" s="102"/>
      <c r="D55" s="102"/>
    </row>
    <row r="56" spans="1:15" ht="15.75" customHeight="1" x14ac:dyDescent="0.25">
      <c r="A56" s="1"/>
      <c r="B56" s="1"/>
      <c r="C56" s="102"/>
      <c r="D56" s="102"/>
    </row>
    <row r="57" spans="1:15" ht="15.75" customHeight="1" x14ac:dyDescent="0.25">
      <c r="A57" s="1"/>
      <c r="B57" s="1"/>
      <c r="C57" s="102"/>
      <c r="D57" s="102"/>
    </row>
    <row r="58" spans="1:15" ht="15.75" customHeight="1" x14ac:dyDescent="0.25">
      <c r="A58" s="1"/>
      <c r="B58" s="1"/>
      <c r="C58" s="102"/>
      <c r="D58" s="102"/>
    </row>
    <row r="59" spans="1:15" ht="15.75" customHeight="1" x14ac:dyDescent="0.25">
      <c r="A59" s="1"/>
      <c r="B59" s="1"/>
      <c r="C59" s="102"/>
      <c r="D59" s="102"/>
    </row>
    <row r="60" spans="1:15" ht="15.75" customHeight="1" x14ac:dyDescent="0.25">
      <c r="A60" s="1"/>
      <c r="B60" s="1"/>
      <c r="C60" s="102"/>
      <c r="D60" s="102"/>
    </row>
    <row r="61" spans="1:15" ht="15.75" customHeight="1" x14ac:dyDescent="0.25">
      <c r="A61" s="1"/>
      <c r="B61" s="1"/>
      <c r="C61" s="102"/>
      <c r="D61" s="102"/>
    </row>
    <row r="62" spans="1:15" ht="15.75" customHeight="1" x14ac:dyDescent="0.25">
      <c r="A62" s="1"/>
      <c r="B62" s="1"/>
      <c r="C62" s="102"/>
      <c r="D62" s="102"/>
    </row>
    <row r="63" spans="1:15" ht="15.75" customHeight="1" x14ac:dyDescent="0.25">
      <c r="A63" s="1"/>
      <c r="B63" s="1"/>
      <c r="C63" s="102"/>
      <c r="D63" s="102"/>
    </row>
    <row r="64" spans="1:15" ht="15.75" customHeight="1" x14ac:dyDescent="0.25">
      <c r="A64" s="1"/>
      <c r="B64" s="1"/>
      <c r="C64" s="102"/>
      <c r="D64" s="102"/>
    </row>
    <row r="65" spans="1:4" ht="15.75" customHeight="1" x14ac:dyDescent="0.25">
      <c r="A65" s="1"/>
      <c r="B65" s="1"/>
      <c r="C65" s="102"/>
      <c r="D65" s="102"/>
    </row>
    <row r="66" spans="1:4" ht="15.75" customHeight="1" x14ac:dyDescent="0.25">
      <c r="A66" s="1"/>
      <c r="B66" s="1"/>
      <c r="C66" s="102"/>
      <c r="D66" s="102"/>
    </row>
    <row r="67" spans="1:4" ht="15.75" customHeight="1" x14ac:dyDescent="0.25">
      <c r="A67" s="1"/>
      <c r="B67" s="1"/>
      <c r="C67" s="102"/>
      <c r="D67" s="102"/>
    </row>
    <row r="68" spans="1:4" ht="15.75" customHeight="1" x14ac:dyDescent="0.25">
      <c r="A68" s="1"/>
      <c r="B68" s="1"/>
      <c r="C68" s="102"/>
      <c r="D68" s="102"/>
    </row>
    <row r="69" spans="1:4" ht="15.75" customHeight="1" x14ac:dyDescent="0.25">
      <c r="A69" s="1"/>
      <c r="B69" s="1"/>
      <c r="C69" s="102"/>
      <c r="D69" s="102"/>
    </row>
    <row r="70" spans="1:4" ht="15.75" customHeight="1" x14ac:dyDescent="0.25">
      <c r="A70" s="1"/>
      <c r="B70" s="1"/>
      <c r="C70" s="102"/>
      <c r="D70" s="102"/>
    </row>
    <row r="71" spans="1:4" ht="15.75" customHeight="1" x14ac:dyDescent="0.25">
      <c r="A71" s="1"/>
      <c r="B71" s="1"/>
      <c r="C71" s="102"/>
      <c r="D71" s="102"/>
    </row>
    <row r="72" spans="1:4" ht="15.75" customHeight="1" x14ac:dyDescent="0.25">
      <c r="A72" s="1"/>
      <c r="B72" s="1"/>
      <c r="C72" s="102"/>
      <c r="D72" s="102"/>
    </row>
    <row r="73" spans="1:4" ht="15.75" customHeight="1" x14ac:dyDescent="0.25">
      <c r="A73" s="1"/>
      <c r="B73" s="1"/>
      <c r="C73" s="102"/>
      <c r="D73" s="102"/>
    </row>
    <row r="74" spans="1:4" ht="15.75" customHeight="1" x14ac:dyDescent="0.25">
      <c r="A74" s="1"/>
      <c r="B74" s="1"/>
      <c r="C74" s="102"/>
      <c r="D74" s="102"/>
    </row>
    <row r="75" spans="1:4" ht="15.75" customHeight="1" x14ac:dyDescent="0.25">
      <c r="A75" s="1"/>
      <c r="B75" s="1"/>
      <c r="C75" s="102"/>
      <c r="D75" s="102"/>
    </row>
    <row r="76" spans="1:4" ht="15.75" customHeight="1" x14ac:dyDescent="0.25">
      <c r="A76" s="1"/>
      <c r="B76" s="1"/>
      <c r="C76" s="102"/>
      <c r="D76" s="102"/>
    </row>
    <row r="77" spans="1:4" ht="15.75" customHeight="1" x14ac:dyDescent="0.25">
      <c r="A77" s="1"/>
      <c r="B77" s="1"/>
      <c r="C77" s="102"/>
      <c r="D77" s="102"/>
    </row>
    <row r="78" spans="1:4" ht="15.75" customHeight="1" x14ac:dyDescent="0.25">
      <c r="A78" s="1"/>
      <c r="B78" s="1"/>
      <c r="C78" s="102"/>
      <c r="D78" s="102"/>
    </row>
    <row r="79" spans="1:4" ht="15.75" customHeight="1" x14ac:dyDescent="0.25">
      <c r="A79" s="1"/>
      <c r="B79" s="1"/>
      <c r="C79" s="102"/>
      <c r="D79" s="102"/>
    </row>
    <row r="80" spans="1:4" ht="15.75" customHeight="1" x14ac:dyDescent="0.25">
      <c r="A80" s="1"/>
      <c r="B80" s="1"/>
      <c r="C80" s="102"/>
      <c r="D80" s="102"/>
    </row>
    <row r="81" spans="1:4" ht="15.75" customHeight="1" x14ac:dyDescent="0.25">
      <c r="A81" s="1"/>
      <c r="B81" s="1"/>
      <c r="C81" s="102"/>
      <c r="D81" s="102"/>
    </row>
    <row r="82" spans="1:4" ht="15.75" customHeight="1" x14ac:dyDescent="0.25">
      <c r="A82" s="1"/>
      <c r="B82" s="1"/>
      <c r="C82" s="102"/>
      <c r="D82" s="102"/>
    </row>
    <row r="83" spans="1:4" ht="15.75" customHeight="1" x14ac:dyDescent="0.25">
      <c r="A83" s="1"/>
      <c r="B83" s="1"/>
      <c r="C83" s="102"/>
      <c r="D83" s="102"/>
    </row>
    <row r="84" spans="1:4" ht="15.75" customHeight="1" x14ac:dyDescent="0.25">
      <c r="A84" s="1"/>
      <c r="B84" s="1"/>
      <c r="C84" s="102"/>
      <c r="D84" s="102"/>
    </row>
    <row r="85" spans="1:4" ht="15.75" customHeight="1" x14ac:dyDescent="0.25">
      <c r="A85" s="1"/>
      <c r="B85" s="1"/>
      <c r="C85" s="102"/>
      <c r="D85" s="102"/>
    </row>
    <row r="86" spans="1:4" ht="15.75" customHeight="1" x14ac:dyDescent="0.25">
      <c r="A86" s="1"/>
      <c r="B86" s="1"/>
      <c r="C86" s="102"/>
      <c r="D86" s="102"/>
    </row>
    <row r="87" spans="1:4" ht="15.75" customHeight="1" x14ac:dyDescent="0.25">
      <c r="A87" s="1"/>
      <c r="B87" s="1"/>
      <c r="C87" s="102"/>
      <c r="D87" s="102"/>
    </row>
    <row r="88" spans="1:4" ht="15.75" customHeight="1" x14ac:dyDescent="0.25">
      <c r="A88" s="1"/>
      <c r="B88" s="1"/>
      <c r="C88" s="102"/>
      <c r="D88" s="102"/>
    </row>
    <row r="89" spans="1:4" ht="15.75" customHeight="1" x14ac:dyDescent="0.25">
      <c r="A89" s="1"/>
      <c r="B89" s="1"/>
      <c r="C89" s="102"/>
      <c r="D89" s="102"/>
    </row>
    <row r="90" spans="1:4" ht="15.75" customHeight="1" x14ac:dyDescent="0.25">
      <c r="A90" s="1"/>
      <c r="B90" s="1"/>
      <c r="C90" s="102"/>
      <c r="D90" s="102"/>
    </row>
    <row r="91" spans="1:4" ht="15.75" customHeight="1" x14ac:dyDescent="0.25">
      <c r="A91" s="1"/>
      <c r="B91" s="1"/>
      <c r="C91" s="102"/>
      <c r="D91" s="102"/>
    </row>
    <row r="92" spans="1:4" ht="15.75" customHeight="1" x14ac:dyDescent="0.25">
      <c r="A92" s="1"/>
      <c r="B92" s="1"/>
      <c r="C92" s="102"/>
      <c r="D92" s="102"/>
    </row>
    <row r="93" spans="1:4" ht="15.75" customHeight="1" x14ac:dyDescent="0.25">
      <c r="A93" s="1"/>
      <c r="B93" s="1"/>
      <c r="C93" s="102"/>
      <c r="D93" s="102"/>
    </row>
    <row r="94" spans="1:4" ht="15.75" customHeight="1" x14ac:dyDescent="0.25">
      <c r="A94" s="1"/>
      <c r="B94" s="1"/>
      <c r="C94" s="102"/>
      <c r="D94" s="102"/>
    </row>
    <row r="95" spans="1:4" ht="15.75" customHeight="1" x14ac:dyDescent="0.25">
      <c r="A95" s="1"/>
      <c r="B95" s="1"/>
      <c r="C95" s="102"/>
      <c r="D95" s="102"/>
    </row>
    <row r="96" spans="1:4" ht="15.75" customHeight="1" x14ac:dyDescent="0.25">
      <c r="A96" s="1"/>
      <c r="B96" s="1"/>
      <c r="C96" s="102"/>
      <c r="D96" s="102"/>
    </row>
    <row r="97" spans="1:4" ht="15.75" customHeight="1" x14ac:dyDescent="0.25">
      <c r="A97" s="1"/>
      <c r="B97" s="1"/>
      <c r="C97" s="102"/>
      <c r="D97" s="102"/>
    </row>
    <row r="98" spans="1:4" ht="15.75" customHeight="1" x14ac:dyDescent="0.25">
      <c r="A98" s="1"/>
      <c r="B98" s="1"/>
      <c r="C98" s="102"/>
      <c r="D98" s="102"/>
    </row>
    <row r="99" spans="1:4" ht="15.75" customHeight="1" x14ac:dyDescent="0.25">
      <c r="A99" s="1"/>
      <c r="B99" s="1"/>
      <c r="C99" s="102"/>
      <c r="D99" s="102"/>
    </row>
    <row r="100" spans="1:4" ht="15.75" customHeight="1" x14ac:dyDescent="0.25">
      <c r="A100" s="1"/>
      <c r="B100" s="1"/>
      <c r="C100" s="102"/>
      <c r="D100" s="102"/>
    </row>
    <row r="101" spans="1:4" ht="15.75" customHeight="1" x14ac:dyDescent="0.25">
      <c r="A101" s="1"/>
      <c r="B101" s="1"/>
      <c r="C101" s="102"/>
      <c r="D101" s="102"/>
    </row>
    <row r="102" spans="1:4" ht="15.75" customHeight="1" x14ac:dyDescent="0.25">
      <c r="A102" s="1"/>
      <c r="B102" s="1"/>
      <c r="C102" s="102"/>
      <c r="D102" s="102"/>
    </row>
    <row r="103" spans="1:4" ht="15.75" customHeight="1" x14ac:dyDescent="0.25">
      <c r="A103" s="1"/>
      <c r="B103" s="1"/>
      <c r="C103" s="102"/>
      <c r="D103" s="102"/>
    </row>
    <row r="104" spans="1:4" ht="15.75" customHeight="1" x14ac:dyDescent="0.25">
      <c r="A104" s="1"/>
      <c r="B104" s="1"/>
      <c r="C104" s="102"/>
      <c r="D104" s="102"/>
    </row>
    <row r="105" spans="1:4" ht="15.75" customHeight="1" x14ac:dyDescent="0.25">
      <c r="A105" s="1"/>
      <c r="B105" s="1"/>
      <c r="C105" s="102"/>
      <c r="D105" s="102"/>
    </row>
    <row r="106" spans="1:4" ht="15.75" customHeight="1" x14ac:dyDescent="0.25">
      <c r="A106" s="1"/>
      <c r="B106" s="1"/>
      <c r="C106" s="102"/>
      <c r="D106" s="102"/>
    </row>
    <row r="107" spans="1:4" ht="15.75" customHeight="1" x14ac:dyDescent="0.25">
      <c r="A107" s="1"/>
      <c r="B107" s="1"/>
      <c r="C107" s="102"/>
      <c r="D107" s="102"/>
    </row>
    <row r="108" spans="1:4" ht="15.75" customHeight="1" x14ac:dyDescent="0.25">
      <c r="A108" s="1"/>
      <c r="B108" s="1"/>
      <c r="C108" s="102"/>
      <c r="D108" s="102"/>
    </row>
    <row r="109" spans="1:4" ht="15.75" customHeight="1" x14ac:dyDescent="0.25">
      <c r="A109" s="1"/>
      <c r="B109" s="1"/>
      <c r="C109" s="102"/>
      <c r="D109" s="102"/>
    </row>
    <row r="110" spans="1:4" ht="15.75" customHeight="1" x14ac:dyDescent="0.25">
      <c r="A110" s="1"/>
      <c r="B110" s="1"/>
      <c r="C110" s="102"/>
      <c r="D110" s="102"/>
    </row>
    <row r="111" spans="1:4" ht="15.75" customHeight="1" x14ac:dyDescent="0.25">
      <c r="A111" s="1"/>
      <c r="B111" s="1"/>
      <c r="C111" s="102"/>
      <c r="D111" s="102"/>
    </row>
    <row r="112" spans="1:4" ht="15.75" customHeight="1" x14ac:dyDescent="0.25">
      <c r="A112" s="1"/>
      <c r="B112" s="1"/>
      <c r="C112" s="102"/>
      <c r="D112" s="102"/>
    </row>
    <row r="113" spans="1:4" ht="15.75" customHeight="1" x14ac:dyDescent="0.25">
      <c r="A113" s="1"/>
      <c r="B113" s="1"/>
      <c r="C113" s="102"/>
      <c r="D113" s="102"/>
    </row>
    <row r="114" spans="1:4" ht="15.75" customHeight="1" x14ac:dyDescent="0.25">
      <c r="A114" s="1"/>
      <c r="B114" s="1"/>
      <c r="C114" s="102"/>
      <c r="D114" s="102"/>
    </row>
    <row r="115" spans="1:4" ht="15.75" customHeight="1" x14ac:dyDescent="0.25">
      <c r="A115" s="1"/>
      <c r="B115" s="1"/>
      <c r="C115" s="102"/>
      <c r="D115" s="102"/>
    </row>
    <row r="116" spans="1:4" ht="15.75" customHeight="1" x14ac:dyDescent="0.25">
      <c r="A116" s="1"/>
      <c r="B116" s="1"/>
      <c r="C116" s="102"/>
      <c r="D116" s="102"/>
    </row>
    <row r="117" spans="1:4" ht="15.75" customHeight="1" x14ac:dyDescent="0.25">
      <c r="A117" s="1"/>
      <c r="B117" s="1"/>
      <c r="C117" s="102"/>
      <c r="D117" s="102"/>
    </row>
    <row r="118" spans="1:4" ht="15.75" customHeight="1" x14ac:dyDescent="0.25">
      <c r="A118" s="1"/>
      <c r="B118" s="1"/>
      <c r="C118" s="102"/>
      <c r="D118" s="102"/>
    </row>
    <row r="119" spans="1:4" ht="15.75" customHeight="1" x14ac:dyDescent="0.25">
      <c r="A119" s="1"/>
      <c r="B119" s="1"/>
      <c r="C119" s="102"/>
      <c r="D119" s="102"/>
    </row>
    <row r="120" spans="1:4" ht="15.75" customHeight="1" x14ac:dyDescent="0.25">
      <c r="A120" s="1"/>
      <c r="B120" s="1"/>
      <c r="C120" s="102"/>
      <c r="D120" s="102"/>
    </row>
    <row r="121" spans="1:4" ht="15.75" customHeight="1" x14ac:dyDescent="0.25">
      <c r="A121" s="1"/>
      <c r="B121" s="1"/>
      <c r="C121" s="102"/>
      <c r="D121" s="102"/>
    </row>
    <row r="122" spans="1:4" ht="15.75" customHeight="1" x14ac:dyDescent="0.25">
      <c r="A122" s="1"/>
      <c r="B122" s="1"/>
      <c r="C122" s="102"/>
      <c r="D122" s="102"/>
    </row>
    <row r="123" spans="1:4" ht="15.75" customHeight="1" x14ac:dyDescent="0.25">
      <c r="A123" s="1"/>
      <c r="B123" s="1"/>
      <c r="C123" s="102"/>
      <c r="D123" s="102"/>
    </row>
    <row r="124" spans="1:4" ht="15.75" customHeight="1" x14ac:dyDescent="0.25">
      <c r="A124" s="1"/>
      <c r="B124" s="1"/>
      <c r="C124" s="102"/>
      <c r="D124" s="102"/>
    </row>
    <row r="125" spans="1:4" ht="15.75" customHeight="1" x14ac:dyDescent="0.25">
      <c r="A125" s="1"/>
      <c r="B125" s="1"/>
      <c r="C125" s="102"/>
      <c r="D125" s="102"/>
    </row>
    <row r="126" spans="1:4" ht="15.75" customHeight="1" x14ac:dyDescent="0.25">
      <c r="A126" s="1"/>
      <c r="B126" s="1"/>
      <c r="C126" s="102"/>
      <c r="D126" s="102"/>
    </row>
    <row r="127" spans="1:4" ht="15.75" customHeight="1" x14ac:dyDescent="0.25">
      <c r="A127" s="1"/>
      <c r="B127" s="1"/>
      <c r="C127" s="102"/>
      <c r="D127" s="102"/>
    </row>
    <row r="128" spans="1:4" ht="15.75" customHeight="1" x14ac:dyDescent="0.25">
      <c r="A128" s="1"/>
      <c r="B128" s="1"/>
      <c r="C128" s="102"/>
      <c r="D128" s="102"/>
    </row>
    <row r="129" spans="1:4" ht="15.75" customHeight="1" x14ac:dyDescent="0.25">
      <c r="A129" s="1"/>
      <c r="B129" s="1"/>
      <c r="C129" s="102"/>
      <c r="D129" s="102"/>
    </row>
    <row r="130" spans="1:4" ht="15.75" customHeight="1" x14ac:dyDescent="0.25">
      <c r="A130" s="1"/>
      <c r="B130" s="1"/>
      <c r="C130" s="102"/>
      <c r="D130" s="102"/>
    </row>
    <row r="131" spans="1:4" ht="15.75" customHeight="1" x14ac:dyDescent="0.25">
      <c r="A131" s="1"/>
      <c r="B131" s="1"/>
      <c r="C131" s="102"/>
      <c r="D131" s="102"/>
    </row>
    <row r="132" spans="1:4" ht="15.75" customHeight="1" x14ac:dyDescent="0.25">
      <c r="A132" s="1"/>
      <c r="B132" s="1"/>
      <c r="C132" s="102"/>
      <c r="D132" s="102"/>
    </row>
    <row r="133" spans="1:4" ht="15.75" customHeight="1" x14ac:dyDescent="0.25">
      <c r="A133" s="1"/>
      <c r="B133" s="1"/>
      <c r="C133" s="102"/>
      <c r="D133" s="102"/>
    </row>
    <row r="134" spans="1:4" ht="15.75" customHeight="1" x14ac:dyDescent="0.25">
      <c r="A134" s="1"/>
      <c r="B134" s="1"/>
      <c r="C134" s="102"/>
      <c r="D134" s="102"/>
    </row>
    <row r="135" spans="1:4" ht="15.75" customHeight="1" x14ac:dyDescent="0.25">
      <c r="A135" s="1"/>
      <c r="B135" s="1"/>
      <c r="C135" s="102"/>
      <c r="D135" s="102"/>
    </row>
    <row r="136" spans="1:4" ht="15.75" customHeight="1" x14ac:dyDescent="0.25">
      <c r="A136" s="1"/>
      <c r="B136" s="1"/>
      <c r="C136" s="102"/>
      <c r="D136" s="102"/>
    </row>
    <row r="137" spans="1:4" ht="15.75" customHeight="1" x14ac:dyDescent="0.25">
      <c r="A137" s="1"/>
      <c r="B137" s="1"/>
      <c r="C137" s="102"/>
      <c r="D137" s="102"/>
    </row>
    <row r="138" spans="1:4" ht="15.75" customHeight="1" x14ac:dyDescent="0.25">
      <c r="A138" s="1"/>
      <c r="B138" s="1"/>
      <c r="C138" s="102"/>
      <c r="D138" s="102"/>
    </row>
    <row r="139" spans="1:4" ht="15.75" customHeight="1" x14ac:dyDescent="0.25">
      <c r="A139" s="1"/>
      <c r="B139" s="1"/>
      <c r="C139" s="102"/>
      <c r="D139" s="102"/>
    </row>
    <row r="140" spans="1:4" ht="15.75" customHeight="1" x14ac:dyDescent="0.25">
      <c r="A140" s="1"/>
      <c r="B140" s="1"/>
      <c r="C140" s="102"/>
      <c r="D140" s="102"/>
    </row>
    <row r="141" spans="1:4" ht="15.75" customHeight="1" x14ac:dyDescent="0.25">
      <c r="A141" s="1"/>
      <c r="B141" s="1"/>
      <c r="C141" s="102"/>
      <c r="D141" s="102"/>
    </row>
    <row r="142" spans="1:4" ht="15.75" customHeight="1" x14ac:dyDescent="0.25">
      <c r="A142" s="1"/>
      <c r="B142" s="1"/>
      <c r="C142" s="102"/>
      <c r="D142" s="102"/>
    </row>
    <row r="143" spans="1:4" ht="15.75" customHeight="1" x14ac:dyDescent="0.25">
      <c r="A143" s="1"/>
      <c r="B143" s="1"/>
      <c r="C143" s="102"/>
      <c r="D143" s="102"/>
    </row>
    <row r="144" spans="1:4" ht="15.75" customHeight="1" x14ac:dyDescent="0.25">
      <c r="A144" s="1"/>
      <c r="B144" s="1"/>
      <c r="C144" s="102"/>
      <c r="D144" s="102"/>
    </row>
    <row r="145" spans="1:4" ht="15.75" customHeight="1" x14ac:dyDescent="0.25">
      <c r="A145" s="1"/>
      <c r="B145" s="1"/>
      <c r="C145" s="102"/>
      <c r="D145" s="102"/>
    </row>
    <row r="146" spans="1:4" ht="15.75" customHeight="1" x14ac:dyDescent="0.25">
      <c r="A146" s="1"/>
      <c r="B146" s="1"/>
      <c r="C146" s="102"/>
      <c r="D146" s="102"/>
    </row>
    <row r="147" spans="1:4" ht="15.75" customHeight="1" x14ac:dyDescent="0.25">
      <c r="A147" s="1"/>
      <c r="B147" s="1"/>
      <c r="C147" s="102"/>
      <c r="D147" s="102"/>
    </row>
    <row r="148" spans="1:4" ht="15.75" customHeight="1" x14ac:dyDescent="0.25">
      <c r="A148" s="1"/>
      <c r="B148" s="1"/>
      <c r="C148" s="102"/>
      <c r="D148" s="102"/>
    </row>
    <row r="149" spans="1:4" ht="15.75" customHeight="1" x14ac:dyDescent="0.25">
      <c r="A149" s="1"/>
      <c r="B149" s="1"/>
      <c r="C149" s="102"/>
      <c r="D149" s="102"/>
    </row>
    <row r="150" spans="1:4" ht="15.75" customHeight="1" x14ac:dyDescent="0.25">
      <c r="A150" s="1"/>
      <c r="B150" s="1"/>
      <c r="C150" s="102"/>
      <c r="D150" s="102"/>
    </row>
    <row r="151" spans="1:4" ht="15.75" customHeight="1" x14ac:dyDescent="0.25">
      <c r="A151" s="1"/>
      <c r="B151" s="1"/>
      <c r="C151" s="102"/>
      <c r="D151" s="102"/>
    </row>
    <row r="152" spans="1:4" ht="15.75" customHeight="1" x14ac:dyDescent="0.25">
      <c r="A152" s="1"/>
      <c r="B152" s="1"/>
      <c r="C152" s="102"/>
      <c r="D152" s="102"/>
    </row>
    <row r="153" spans="1:4" ht="15.75" customHeight="1" x14ac:dyDescent="0.25">
      <c r="A153" s="1"/>
      <c r="B153" s="1"/>
      <c r="C153" s="102"/>
      <c r="D153" s="102"/>
    </row>
    <row r="154" spans="1:4" ht="15.75" customHeight="1" x14ac:dyDescent="0.25">
      <c r="A154" s="1"/>
      <c r="B154" s="1"/>
      <c r="C154" s="102"/>
      <c r="D154" s="102"/>
    </row>
    <row r="155" spans="1:4" ht="15.75" customHeight="1" x14ac:dyDescent="0.25">
      <c r="A155" s="1"/>
      <c r="B155" s="1"/>
      <c r="C155" s="102"/>
      <c r="D155" s="102"/>
    </row>
    <row r="156" spans="1:4" ht="15.75" customHeight="1" x14ac:dyDescent="0.25">
      <c r="A156" s="1"/>
      <c r="B156" s="1"/>
      <c r="C156" s="102"/>
      <c r="D156" s="102"/>
    </row>
    <row r="157" spans="1:4" ht="15.75" customHeight="1" x14ac:dyDescent="0.25">
      <c r="A157" s="1"/>
      <c r="B157" s="1"/>
      <c r="C157" s="102"/>
      <c r="D157" s="102"/>
    </row>
    <row r="158" spans="1:4" ht="15.75" customHeight="1" x14ac:dyDescent="0.25">
      <c r="A158" s="1"/>
      <c r="B158" s="1"/>
      <c r="C158" s="102"/>
      <c r="D158" s="102"/>
    </row>
    <row r="159" spans="1:4" ht="15.75" customHeight="1" x14ac:dyDescent="0.25">
      <c r="A159" s="1"/>
      <c r="B159" s="1"/>
      <c r="C159" s="102"/>
      <c r="D159" s="102"/>
    </row>
    <row r="160" spans="1:4" ht="15.75" customHeight="1" x14ac:dyDescent="0.25">
      <c r="A160" s="1"/>
      <c r="B160" s="1"/>
      <c r="C160" s="102"/>
      <c r="D160" s="102"/>
    </row>
    <row r="161" spans="1:4" ht="15.75" customHeight="1" x14ac:dyDescent="0.25">
      <c r="A161" s="1"/>
      <c r="B161" s="1"/>
      <c r="C161" s="102"/>
      <c r="D161" s="102"/>
    </row>
    <row r="162" spans="1:4" ht="15.75" customHeight="1" x14ac:dyDescent="0.25">
      <c r="A162" s="1"/>
      <c r="B162" s="1"/>
      <c r="C162" s="102"/>
      <c r="D162" s="102"/>
    </row>
    <row r="163" spans="1:4" ht="15.75" customHeight="1" x14ac:dyDescent="0.25">
      <c r="A163" s="1"/>
      <c r="B163" s="1"/>
      <c r="C163" s="102"/>
      <c r="D163" s="102"/>
    </row>
    <row r="164" spans="1:4" ht="15.75" customHeight="1" x14ac:dyDescent="0.25">
      <c r="A164" s="1"/>
      <c r="B164" s="1"/>
      <c r="C164" s="102"/>
      <c r="D164" s="102"/>
    </row>
    <row r="165" spans="1:4" ht="15.75" customHeight="1" x14ac:dyDescent="0.25">
      <c r="A165" s="1"/>
      <c r="B165" s="1"/>
      <c r="C165" s="102"/>
      <c r="D165" s="102"/>
    </row>
    <row r="166" spans="1:4" ht="15.75" customHeight="1" x14ac:dyDescent="0.25">
      <c r="A166" s="1"/>
      <c r="B166" s="1"/>
      <c r="C166" s="102"/>
      <c r="D166" s="102"/>
    </row>
    <row r="167" spans="1:4" ht="15.75" customHeight="1" x14ac:dyDescent="0.25">
      <c r="A167" s="1"/>
      <c r="B167" s="1"/>
      <c r="C167" s="102"/>
      <c r="D167" s="102"/>
    </row>
    <row r="168" spans="1:4" ht="15.75" customHeight="1" x14ac:dyDescent="0.25">
      <c r="A168" s="1"/>
      <c r="B168" s="1"/>
      <c r="C168" s="102"/>
      <c r="D168" s="102"/>
    </row>
    <row r="169" spans="1:4" ht="15.75" customHeight="1" x14ac:dyDescent="0.25">
      <c r="A169" s="1"/>
      <c r="B169" s="1"/>
      <c r="C169" s="102"/>
      <c r="D169" s="102"/>
    </row>
    <row r="170" spans="1:4" ht="15.75" customHeight="1" x14ac:dyDescent="0.25">
      <c r="A170" s="1"/>
      <c r="B170" s="1"/>
      <c r="C170" s="102"/>
      <c r="D170" s="102"/>
    </row>
    <row r="171" spans="1:4" ht="15.75" customHeight="1" x14ac:dyDescent="0.25">
      <c r="A171" s="1"/>
      <c r="B171" s="1"/>
      <c r="C171" s="102"/>
      <c r="D171" s="102"/>
    </row>
    <row r="172" spans="1:4" ht="15.75" customHeight="1" x14ac:dyDescent="0.25">
      <c r="A172" s="1"/>
      <c r="B172" s="1"/>
      <c r="C172" s="102"/>
      <c r="D172" s="102"/>
    </row>
    <row r="173" spans="1:4" ht="15.75" customHeight="1" x14ac:dyDescent="0.25">
      <c r="A173" s="1"/>
      <c r="B173" s="1"/>
      <c r="C173" s="102"/>
      <c r="D173" s="102"/>
    </row>
    <row r="174" spans="1:4" ht="15.75" customHeight="1" x14ac:dyDescent="0.25">
      <c r="A174" s="1"/>
      <c r="B174" s="1"/>
      <c r="C174" s="102"/>
      <c r="D174" s="102"/>
    </row>
    <row r="175" spans="1:4" ht="15.75" customHeight="1" x14ac:dyDescent="0.25">
      <c r="A175" s="1"/>
      <c r="B175" s="1"/>
      <c r="C175" s="102"/>
      <c r="D175" s="102"/>
    </row>
    <row r="176" spans="1:4" ht="15.75" customHeight="1" x14ac:dyDescent="0.25">
      <c r="A176" s="1"/>
      <c r="B176" s="1"/>
      <c r="C176" s="102"/>
      <c r="D176" s="102"/>
    </row>
    <row r="177" spans="1:4" ht="15.75" customHeight="1" x14ac:dyDescent="0.25">
      <c r="A177" s="1"/>
      <c r="B177" s="1"/>
      <c r="C177" s="102"/>
      <c r="D177" s="102"/>
    </row>
    <row r="178" spans="1:4" ht="15.75" customHeight="1" x14ac:dyDescent="0.25">
      <c r="A178" s="1"/>
      <c r="B178" s="1"/>
      <c r="C178" s="102"/>
      <c r="D178" s="102"/>
    </row>
    <row r="179" spans="1:4" ht="15.75" customHeight="1" x14ac:dyDescent="0.25">
      <c r="A179" s="1"/>
      <c r="B179" s="1"/>
      <c r="C179" s="102"/>
      <c r="D179" s="102"/>
    </row>
    <row r="180" spans="1:4" ht="15.75" customHeight="1" x14ac:dyDescent="0.25">
      <c r="A180" s="1"/>
      <c r="B180" s="1"/>
      <c r="C180" s="102"/>
      <c r="D180" s="102"/>
    </row>
    <row r="181" spans="1:4" ht="15.75" customHeight="1" x14ac:dyDescent="0.25">
      <c r="A181" s="1"/>
      <c r="B181" s="1"/>
      <c r="C181" s="102"/>
      <c r="D181" s="102"/>
    </row>
    <row r="182" spans="1:4" ht="15.75" customHeight="1" x14ac:dyDescent="0.25">
      <c r="A182" s="1"/>
      <c r="B182" s="1"/>
      <c r="C182" s="102"/>
      <c r="D182" s="102"/>
    </row>
    <row r="183" spans="1:4" ht="15.75" customHeight="1" x14ac:dyDescent="0.25">
      <c r="A183" s="1"/>
      <c r="B183" s="1"/>
      <c r="C183" s="102"/>
      <c r="D183" s="102"/>
    </row>
    <row r="184" spans="1:4" ht="15.75" customHeight="1" x14ac:dyDescent="0.25">
      <c r="A184" s="1"/>
      <c r="B184" s="1"/>
      <c r="C184" s="102"/>
      <c r="D184" s="102"/>
    </row>
    <row r="185" spans="1:4" ht="15.75" customHeight="1" x14ac:dyDescent="0.25">
      <c r="A185" s="1"/>
      <c r="B185" s="1"/>
      <c r="C185" s="102"/>
      <c r="D185" s="102"/>
    </row>
    <row r="186" spans="1:4" ht="15.75" customHeight="1" x14ac:dyDescent="0.25">
      <c r="A186" s="1"/>
      <c r="B186" s="1"/>
      <c r="C186" s="102"/>
      <c r="D186" s="102"/>
    </row>
    <row r="187" spans="1:4" ht="15.75" customHeight="1" x14ac:dyDescent="0.25">
      <c r="A187" s="1"/>
      <c r="B187" s="1"/>
      <c r="C187" s="102"/>
      <c r="D187" s="102"/>
    </row>
    <row r="188" spans="1:4" ht="15.75" customHeight="1" x14ac:dyDescent="0.25">
      <c r="A188" s="1"/>
      <c r="B188" s="1"/>
      <c r="C188" s="102"/>
      <c r="D188" s="102"/>
    </row>
    <row r="189" spans="1:4" ht="15.75" customHeight="1" x14ac:dyDescent="0.25">
      <c r="A189" s="1"/>
      <c r="B189" s="1"/>
      <c r="C189" s="102"/>
      <c r="D189" s="102"/>
    </row>
    <row r="190" spans="1:4" ht="15.75" customHeight="1" x14ac:dyDescent="0.25">
      <c r="A190" s="1"/>
      <c r="B190" s="1"/>
      <c r="C190" s="102"/>
      <c r="D190" s="102"/>
    </row>
    <row r="191" spans="1:4" ht="15.75" customHeight="1" x14ac:dyDescent="0.25">
      <c r="A191" s="1"/>
      <c r="B191" s="1"/>
      <c r="C191" s="102"/>
      <c r="D191" s="102"/>
    </row>
    <row r="192" spans="1:4" ht="15.75" customHeight="1" x14ac:dyDescent="0.25">
      <c r="A192" s="1"/>
      <c r="B192" s="1"/>
      <c r="C192" s="102"/>
      <c r="D192" s="102"/>
    </row>
    <row r="193" spans="1:4" ht="15.75" customHeight="1" x14ac:dyDescent="0.25">
      <c r="A193" s="1"/>
      <c r="B193" s="1"/>
      <c r="C193" s="102"/>
      <c r="D193" s="102"/>
    </row>
    <row r="194" spans="1:4" ht="15.75" customHeight="1" x14ac:dyDescent="0.25">
      <c r="A194" s="1"/>
      <c r="B194" s="1"/>
      <c r="C194" s="102"/>
      <c r="D194" s="102"/>
    </row>
    <row r="195" spans="1:4" ht="15.75" customHeight="1" x14ac:dyDescent="0.25">
      <c r="A195" s="1"/>
      <c r="B195" s="1"/>
      <c r="C195" s="102"/>
      <c r="D195" s="102"/>
    </row>
    <row r="196" spans="1:4" ht="15.75" customHeight="1" x14ac:dyDescent="0.25">
      <c r="A196" s="1"/>
      <c r="B196" s="1"/>
      <c r="C196" s="102"/>
      <c r="D196" s="102"/>
    </row>
    <row r="197" spans="1:4" ht="15.75" customHeight="1" x14ac:dyDescent="0.25">
      <c r="A197" s="1"/>
      <c r="B197" s="1"/>
      <c r="C197" s="102"/>
      <c r="D197" s="102"/>
    </row>
    <row r="198" spans="1:4" ht="15.75" customHeight="1" x14ac:dyDescent="0.25">
      <c r="A198" s="1"/>
      <c r="B198" s="1"/>
      <c r="C198" s="102"/>
      <c r="D198" s="102"/>
    </row>
    <row r="199" spans="1:4" ht="15.75" customHeight="1" x14ac:dyDescent="0.25">
      <c r="A199" s="1"/>
      <c r="B199" s="1"/>
      <c r="C199" s="102"/>
      <c r="D199" s="102"/>
    </row>
    <row r="200" spans="1:4" ht="15.75" customHeight="1" x14ac:dyDescent="0.25">
      <c r="A200" s="1"/>
      <c r="B200" s="1"/>
      <c r="C200" s="102"/>
      <c r="D200" s="102"/>
    </row>
    <row r="201" spans="1:4" ht="15.75" customHeight="1" x14ac:dyDescent="0.25">
      <c r="A201" s="1"/>
      <c r="B201" s="1"/>
      <c r="C201" s="102"/>
      <c r="D201" s="102"/>
    </row>
    <row r="202" spans="1:4" ht="15.75" customHeight="1" x14ac:dyDescent="0.25">
      <c r="A202" s="1"/>
      <c r="B202" s="1"/>
      <c r="C202" s="102"/>
      <c r="D202" s="102"/>
    </row>
    <row r="203" spans="1:4" ht="15.75" customHeight="1" x14ac:dyDescent="0.25">
      <c r="A203" s="1"/>
      <c r="B203" s="1"/>
      <c r="C203" s="102"/>
      <c r="D203" s="102"/>
    </row>
    <row r="204" spans="1:4" ht="15.75" customHeight="1" x14ac:dyDescent="0.25">
      <c r="A204" s="1"/>
      <c r="B204" s="1"/>
      <c r="C204" s="102"/>
      <c r="D204" s="102"/>
    </row>
    <row r="205" spans="1:4" ht="15.75" customHeight="1" x14ac:dyDescent="0.25">
      <c r="A205" s="1"/>
      <c r="B205" s="1"/>
      <c r="C205" s="102"/>
      <c r="D205" s="102"/>
    </row>
    <row r="206" spans="1:4" ht="15.75" customHeight="1" x14ac:dyDescent="0.25">
      <c r="A206" s="1"/>
      <c r="B206" s="1"/>
      <c r="C206" s="102"/>
      <c r="D206" s="102"/>
    </row>
    <row r="207" spans="1:4" ht="15.75" customHeight="1" x14ac:dyDescent="0.25">
      <c r="A207" s="1"/>
      <c r="B207" s="1"/>
      <c r="C207" s="102"/>
      <c r="D207" s="102"/>
    </row>
    <row r="208" spans="1:4" ht="15.75" customHeight="1" x14ac:dyDescent="0.25">
      <c r="A208" s="1"/>
      <c r="B208" s="1"/>
      <c r="C208" s="1"/>
      <c r="D208" s="1"/>
    </row>
    <row r="209" spans="1:8" ht="15.75" customHeight="1" x14ac:dyDescent="0.25">
      <c r="A209" s="1"/>
      <c r="B209" s="104" t="s">
        <v>173</v>
      </c>
      <c r="C209" s="104" t="s">
        <v>174</v>
      </c>
      <c r="D209" s="1" t="s">
        <v>173</v>
      </c>
      <c r="E209" s="1" t="s">
        <v>174</v>
      </c>
    </row>
    <row r="210" spans="1:8" ht="15.75" customHeight="1" x14ac:dyDescent="0.35">
      <c r="A210" s="1"/>
      <c r="B210" s="105" t="s">
        <v>175</v>
      </c>
      <c r="C210" s="105" t="s">
        <v>176</v>
      </c>
      <c r="D210" s="1" t="s">
        <v>175</v>
      </c>
      <c r="F210" s="1" t="str">
        <f t="shared" ref="F210:F221" si="0">IF(NOT(ISBLANK(D210)),D210,IF(NOT(ISBLANK(E210)),"     "&amp;E210,FALSE))</f>
        <v>Afectación Económica o presupuestal</v>
      </c>
      <c r="G210" s="1" t="s">
        <v>175</v>
      </c>
      <c r="H210" s="1" t="str">
        <f ca="1">IF(NOT(ISERROR(MATCH(G210,ANCHORARRAY(B221),0))),F223&amp;"Por favor no seleccionar los criterios de impacto",G210)</f>
        <v>Afectación Económica o presupuestal</v>
      </c>
    </row>
    <row r="211" spans="1:8" ht="15.75" customHeight="1" x14ac:dyDescent="0.35">
      <c r="A211" s="1"/>
      <c r="B211" s="105" t="s">
        <v>175</v>
      </c>
      <c r="C211" s="105" t="s">
        <v>150</v>
      </c>
      <c r="E211" s="1" t="s">
        <v>176</v>
      </c>
      <c r="F211" s="1" t="str">
        <f t="shared" si="0"/>
        <v xml:space="preserve">     Afectación menor a 10 SMLMV .</v>
      </c>
    </row>
    <row r="212" spans="1:8" ht="15.75" customHeight="1" x14ac:dyDescent="0.35">
      <c r="A212" s="1"/>
      <c r="B212" s="105" t="s">
        <v>175</v>
      </c>
      <c r="C212" s="105" t="s">
        <v>153</v>
      </c>
      <c r="E212" s="1" t="s">
        <v>150</v>
      </c>
      <c r="F212" s="1" t="str">
        <f t="shared" si="0"/>
        <v xml:space="preserve">     Entre 10 y 50 SMLMV </v>
      </c>
    </row>
    <row r="213" spans="1:8" ht="15.75" customHeight="1" x14ac:dyDescent="0.35">
      <c r="A213" s="1"/>
      <c r="B213" s="105" t="s">
        <v>175</v>
      </c>
      <c r="C213" s="105" t="s">
        <v>157</v>
      </c>
      <c r="E213" s="1" t="s">
        <v>153</v>
      </c>
      <c r="F213" s="1" t="str">
        <f t="shared" si="0"/>
        <v xml:space="preserve">     Entre 50 y 100 SMLMV </v>
      </c>
    </row>
    <row r="214" spans="1:8" ht="15.75" customHeight="1" x14ac:dyDescent="0.35">
      <c r="A214" s="1"/>
      <c r="B214" s="105" t="s">
        <v>175</v>
      </c>
      <c r="C214" s="105" t="s">
        <v>161</v>
      </c>
      <c r="E214" s="1" t="s">
        <v>157</v>
      </c>
      <c r="F214" s="1" t="str">
        <f t="shared" si="0"/>
        <v xml:space="preserve">     Entre 100 y 500 SMLMV </v>
      </c>
    </row>
    <row r="215" spans="1:8" ht="15.75" customHeight="1" x14ac:dyDescent="0.35">
      <c r="A215" s="1"/>
      <c r="B215" s="105" t="s">
        <v>143</v>
      </c>
      <c r="C215" s="105" t="s">
        <v>147</v>
      </c>
      <c r="E215" s="1" t="s">
        <v>161</v>
      </c>
      <c r="F215" s="1" t="str">
        <f t="shared" si="0"/>
        <v xml:space="preserve">     Mayor a 500 SMLMV </v>
      </c>
    </row>
    <row r="216" spans="1:8" ht="15.75" customHeight="1" x14ac:dyDescent="0.35">
      <c r="A216" s="1"/>
      <c r="B216" s="105" t="s">
        <v>143</v>
      </c>
      <c r="C216" s="105" t="s">
        <v>151</v>
      </c>
      <c r="D216" s="1" t="s">
        <v>143</v>
      </c>
      <c r="F216" s="1" t="str">
        <f t="shared" si="0"/>
        <v>Pérdida Reputacional</v>
      </c>
    </row>
    <row r="217" spans="1:8" ht="15.75" customHeight="1" x14ac:dyDescent="0.35">
      <c r="A217" s="1"/>
      <c r="B217" s="105" t="s">
        <v>143</v>
      </c>
      <c r="C217" s="105" t="s">
        <v>154</v>
      </c>
      <c r="E217" s="1" t="s">
        <v>147</v>
      </c>
      <c r="F217" s="1" t="str">
        <f t="shared" si="0"/>
        <v xml:space="preserve">     El riesgo afecta la imagen de alguna área de la organización</v>
      </c>
    </row>
    <row r="218" spans="1:8" ht="15.75" customHeight="1" x14ac:dyDescent="0.35">
      <c r="A218" s="1"/>
      <c r="B218" s="105" t="s">
        <v>143</v>
      </c>
      <c r="C218" s="105" t="s">
        <v>158</v>
      </c>
      <c r="E218" s="1" t="s">
        <v>151</v>
      </c>
      <c r="F218" s="1" t="str">
        <f t="shared" si="0"/>
        <v xml:space="preserve">     El riesgo afecta la imagen de la entidad internamente, de conocimiento general, nivel interno, de junta dircetiva y accionistas y/o de provedores</v>
      </c>
    </row>
    <row r="219" spans="1:8" ht="15.75" customHeight="1" x14ac:dyDescent="0.35">
      <c r="A219" s="1"/>
      <c r="B219" s="105" t="s">
        <v>143</v>
      </c>
      <c r="C219" s="105" t="s">
        <v>162</v>
      </c>
      <c r="E219" s="1" t="s">
        <v>154</v>
      </c>
      <c r="F219" s="1" t="str">
        <f t="shared" si="0"/>
        <v xml:space="preserve">     El riesgo afecta la imagen de la entidad con algunos usuarios de relevancia frente al logro de los objetivos</v>
      </c>
    </row>
    <row r="220" spans="1:8" ht="15.75" customHeight="1" x14ac:dyDescent="0.25">
      <c r="A220" s="1"/>
      <c r="B220" s="106"/>
      <c r="C220" s="106"/>
      <c r="E220" s="1" t="s">
        <v>158</v>
      </c>
      <c r="F220" s="1" t="str">
        <f t="shared" si="0"/>
        <v xml:space="preserve">     El riesgo afecta la imagen de de la entidad con efecto publicitario sostenido a nivel de sector administrativo, nivel departamental o municipal</v>
      </c>
    </row>
    <row r="221" spans="1:8" ht="15.75" customHeight="1" x14ac:dyDescent="0.25">
      <c r="A221" s="1"/>
      <c r="B221" s="106" t="str">
        <f ca="1">IFERROR(__xludf.DUMMYFUNCTION("ARRAY_CONSTRAIN(ARRAYFORMULA(UNIQUE('Tabla Impacto'!$B$209:$B$219)), 3, 1)"),"#REF!")</f>
        <v>#REF!</v>
      </c>
      <c r="C221" s="106"/>
      <c r="E221" s="1" t="s">
        <v>162</v>
      </c>
      <c r="F221" s="1" t="str">
        <f t="shared" si="0"/>
        <v xml:space="preserve">     El riesgo afecta la imagen de la entidad a nivel nacional, con efecto publicitarios sostenible a nivel país</v>
      </c>
    </row>
    <row r="222" spans="1:8" ht="15.75" customHeight="1" x14ac:dyDescent="0.25">
      <c r="A222" s="1"/>
      <c r="B222" s="106"/>
      <c r="C222" s="106"/>
    </row>
    <row r="223" spans="1:8" ht="15.75" customHeight="1" x14ac:dyDescent="0.25">
      <c r="B223" s="106"/>
      <c r="C223" s="106"/>
      <c r="F223" s="107" t="s">
        <v>177</v>
      </c>
    </row>
    <row r="224" spans="1:8" ht="15.75" customHeight="1" x14ac:dyDescent="0.25">
      <c r="B224" s="1"/>
      <c r="C224" s="1"/>
      <c r="F224" s="107" t="s">
        <v>178</v>
      </c>
    </row>
    <row r="225" spans="2:4" ht="15.75" customHeight="1" x14ac:dyDescent="0.25">
      <c r="B225" s="1"/>
      <c r="C225" s="1"/>
    </row>
    <row r="226" spans="2:4" ht="15.75" customHeight="1" x14ac:dyDescent="0.25">
      <c r="B226" s="1"/>
      <c r="C226" s="1"/>
    </row>
    <row r="227" spans="2:4" ht="15.75" customHeight="1" x14ac:dyDescent="0.25">
      <c r="B227" s="1"/>
      <c r="C227" s="1"/>
      <c r="D227" s="1"/>
    </row>
    <row r="228" spans="2:4" ht="15.75" customHeight="1" x14ac:dyDescent="0.25">
      <c r="B228" s="1"/>
      <c r="C228" s="1"/>
      <c r="D228" s="1"/>
    </row>
    <row r="229" spans="2:4" ht="15.75" customHeight="1" x14ac:dyDescent="0.25">
      <c r="B229" s="1"/>
      <c r="C229" s="1"/>
      <c r="D229" s="1"/>
    </row>
    <row r="230" spans="2:4" ht="15.75" customHeight="1" x14ac:dyDescent="0.25">
      <c r="B230" s="1"/>
      <c r="C230" s="1"/>
      <c r="D230" s="1"/>
    </row>
    <row r="231" spans="2:4" ht="15.75" customHeight="1" x14ac:dyDescent="0.25">
      <c r="B231" s="1"/>
      <c r="C231" s="1"/>
      <c r="D231" s="1"/>
    </row>
    <row r="232" spans="2:4" ht="15.75" customHeight="1" x14ac:dyDescent="0.25">
      <c r="B232" s="1"/>
      <c r="C232" s="1"/>
      <c r="D232" s="1"/>
    </row>
    <row r="233" spans="2:4" ht="15.75" customHeight="1" x14ac:dyDescent="0.25"/>
    <row r="234" spans="2:4" ht="15.75" customHeight="1" x14ac:dyDescent="0.25"/>
    <row r="235" spans="2:4" ht="15.75" customHeight="1" x14ac:dyDescent="0.25"/>
    <row r="236" spans="2:4" ht="15.75" customHeight="1" x14ac:dyDescent="0.25"/>
    <row r="237" spans="2:4" ht="15.75" customHeight="1" x14ac:dyDescent="0.25"/>
    <row r="238" spans="2:4" ht="15.75" customHeight="1" x14ac:dyDescent="0.25"/>
    <row r="239" spans="2:4" ht="15.75" customHeight="1" x14ac:dyDescent="0.25"/>
    <row r="240" spans="2: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1:D1"/>
  </mergeCells>
  <dataValidations count="1">
    <dataValidation type="list" allowBlank="1" showErrorMessage="1" sqref="G21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497A"/>
  </sheetPr>
  <dimension ref="A1:Z1000"/>
  <sheetViews>
    <sheetView workbookViewId="0"/>
  </sheetViews>
  <sheetFormatPr baseColWidth="10" defaultColWidth="14.42578125" defaultRowHeight="15" customHeight="1" x14ac:dyDescent="0.25"/>
  <cols>
    <col min="1" max="2" width="12.5703125" customWidth="1"/>
    <col min="3" max="3" width="14.85546875" customWidth="1"/>
    <col min="4" max="4" width="12.5703125" customWidth="1"/>
    <col min="5" max="5" width="52" customWidth="1"/>
    <col min="6" max="26" width="12.5703125" customWidth="1"/>
  </cols>
  <sheetData>
    <row r="1" spans="1:26" ht="24" customHeight="1" x14ac:dyDescent="0.25">
      <c r="A1" s="108"/>
      <c r="B1" s="243" t="s">
        <v>179</v>
      </c>
      <c r="C1" s="244"/>
      <c r="D1" s="244"/>
      <c r="E1" s="244"/>
      <c r="F1" s="245"/>
      <c r="G1" s="108"/>
      <c r="H1" s="108"/>
      <c r="I1" s="108"/>
      <c r="J1" s="108"/>
      <c r="K1" s="108"/>
      <c r="L1" s="108"/>
      <c r="M1" s="108"/>
      <c r="N1" s="108"/>
      <c r="O1" s="108"/>
      <c r="P1" s="108"/>
      <c r="Q1" s="108"/>
      <c r="R1" s="108"/>
      <c r="S1" s="108"/>
      <c r="T1" s="108"/>
      <c r="U1" s="108"/>
      <c r="V1" s="108"/>
      <c r="W1" s="108"/>
      <c r="X1" s="108"/>
      <c r="Y1" s="108"/>
      <c r="Z1" s="108"/>
    </row>
    <row r="2" spans="1:26" ht="12.75" customHeight="1" x14ac:dyDescent="0.25">
      <c r="A2" s="108"/>
      <c r="B2" s="109"/>
      <c r="C2" s="109"/>
      <c r="D2" s="109"/>
      <c r="E2" s="109"/>
      <c r="F2" s="109"/>
      <c r="G2" s="108"/>
      <c r="H2" s="108"/>
      <c r="I2" s="108"/>
      <c r="J2" s="108"/>
      <c r="K2" s="108"/>
      <c r="L2" s="108"/>
      <c r="M2" s="108"/>
      <c r="N2" s="108"/>
      <c r="O2" s="108"/>
      <c r="P2" s="108"/>
      <c r="Q2" s="108"/>
      <c r="R2" s="108"/>
      <c r="S2" s="108"/>
      <c r="T2" s="108"/>
      <c r="U2" s="108"/>
      <c r="V2" s="108"/>
      <c r="W2" s="108"/>
      <c r="X2" s="108"/>
      <c r="Y2" s="108"/>
      <c r="Z2" s="108"/>
    </row>
    <row r="3" spans="1:26" ht="12.75" customHeight="1" x14ac:dyDescent="0.25">
      <c r="A3" s="108"/>
      <c r="B3" s="246" t="s">
        <v>180</v>
      </c>
      <c r="C3" s="244"/>
      <c r="D3" s="247"/>
      <c r="E3" s="110" t="s">
        <v>181</v>
      </c>
      <c r="F3" s="111" t="s">
        <v>182</v>
      </c>
      <c r="G3" s="108"/>
      <c r="H3" s="108"/>
      <c r="I3" s="108"/>
      <c r="J3" s="108"/>
      <c r="K3" s="108"/>
      <c r="L3" s="108"/>
      <c r="M3" s="108"/>
      <c r="N3" s="108"/>
      <c r="O3" s="108"/>
      <c r="P3" s="108"/>
      <c r="Q3" s="108"/>
      <c r="R3" s="108"/>
      <c r="S3" s="108"/>
      <c r="T3" s="108"/>
      <c r="U3" s="108"/>
      <c r="V3" s="108"/>
      <c r="W3" s="108"/>
      <c r="X3" s="108"/>
      <c r="Y3" s="108"/>
      <c r="Z3" s="108"/>
    </row>
    <row r="4" spans="1:26" ht="30" customHeight="1" x14ac:dyDescent="0.25">
      <c r="A4" s="108"/>
      <c r="B4" s="248" t="s">
        <v>183</v>
      </c>
      <c r="C4" s="251" t="s">
        <v>87</v>
      </c>
      <c r="D4" s="112" t="s">
        <v>102</v>
      </c>
      <c r="E4" s="113" t="s">
        <v>184</v>
      </c>
      <c r="F4" s="114">
        <v>0.25</v>
      </c>
      <c r="G4" s="108"/>
      <c r="H4" s="108"/>
      <c r="I4" s="108"/>
      <c r="J4" s="108"/>
      <c r="K4" s="108"/>
      <c r="L4" s="108"/>
      <c r="M4" s="108"/>
      <c r="N4" s="108"/>
      <c r="O4" s="108"/>
      <c r="P4" s="108"/>
      <c r="Q4" s="108"/>
      <c r="R4" s="108"/>
      <c r="S4" s="108"/>
      <c r="T4" s="108"/>
      <c r="U4" s="108"/>
      <c r="V4" s="108"/>
      <c r="W4" s="108"/>
      <c r="X4" s="108"/>
      <c r="Y4" s="108"/>
      <c r="Z4" s="108"/>
    </row>
    <row r="5" spans="1:26" ht="28.5" customHeight="1" x14ac:dyDescent="0.25">
      <c r="A5" s="108"/>
      <c r="B5" s="249"/>
      <c r="C5" s="252"/>
      <c r="D5" s="115" t="s">
        <v>96</v>
      </c>
      <c r="E5" s="116" t="s">
        <v>185</v>
      </c>
      <c r="F5" s="117">
        <v>0.15</v>
      </c>
      <c r="G5" s="108"/>
      <c r="H5" s="108"/>
      <c r="I5" s="108"/>
      <c r="J5" s="108"/>
      <c r="K5" s="108"/>
      <c r="L5" s="108"/>
      <c r="M5" s="108"/>
      <c r="N5" s="108"/>
      <c r="O5" s="108"/>
      <c r="P5" s="108"/>
      <c r="Q5" s="108"/>
      <c r="R5" s="108"/>
      <c r="S5" s="108"/>
      <c r="T5" s="108"/>
      <c r="U5" s="108"/>
      <c r="V5" s="108"/>
      <c r="W5" s="108"/>
      <c r="X5" s="108"/>
      <c r="Y5" s="108"/>
      <c r="Z5" s="108"/>
    </row>
    <row r="6" spans="1:26" ht="35.25" customHeight="1" x14ac:dyDescent="0.25">
      <c r="A6" s="108"/>
      <c r="B6" s="249"/>
      <c r="C6" s="241"/>
      <c r="D6" s="115" t="s">
        <v>104</v>
      </c>
      <c r="E6" s="116" t="s">
        <v>186</v>
      </c>
      <c r="F6" s="117">
        <v>0.1</v>
      </c>
      <c r="G6" s="108"/>
      <c r="H6" s="108"/>
      <c r="I6" s="108"/>
      <c r="J6" s="108"/>
      <c r="K6" s="108"/>
      <c r="L6" s="108"/>
      <c r="M6" s="108"/>
      <c r="N6" s="108"/>
      <c r="O6" s="108"/>
      <c r="P6" s="108"/>
      <c r="Q6" s="108"/>
      <c r="R6" s="108"/>
      <c r="S6" s="108"/>
      <c r="T6" s="108"/>
      <c r="U6" s="108"/>
      <c r="V6" s="108"/>
      <c r="W6" s="108"/>
      <c r="X6" s="108"/>
      <c r="Y6" s="108"/>
      <c r="Z6" s="108"/>
    </row>
    <row r="7" spans="1:26" ht="51.75" customHeight="1" x14ac:dyDescent="0.25">
      <c r="A7" s="108"/>
      <c r="B7" s="249"/>
      <c r="C7" s="240" t="s">
        <v>88</v>
      </c>
      <c r="D7" s="115" t="s">
        <v>187</v>
      </c>
      <c r="E7" s="116" t="s">
        <v>188</v>
      </c>
      <c r="F7" s="117">
        <v>0.25</v>
      </c>
      <c r="G7" s="108"/>
      <c r="H7" s="108"/>
      <c r="I7" s="108"/>
      <c r="J7" s="108"/>
      <c r="K7" s="108"/>
      <c r="L7" s="108"/>
      <c r="M7" s="108"/>
      <c r="N7" s="108"/>
      <c r="O7" s="108"/>
      <c r="P7" s="108"/>
      <c r="Q7" s="108"/>
      <c r="R7" s="108"/>
      <c r="S7" s="108"/>
      <c r="T7" s="108"/>
      <c r="U7" s="108"/>
      <c r="V7" s="108"/>
      <c r="W7" s="108"/>
      <c r="X7" s="108"/>
      <c r="Y7" s="108"/>
      <c r="Z7" s="108"/>
    </row>
    <row r="8" spans="1:26" ht="36" customHeight="1" x14ac:dyDescent="0.25">
      <c r="A8" s="108"/>
      <c r="B8" s="250"/>
      <c r="C8" s="241"/>
      <c r="D8" s="115" t="s">
        <v>97</v>
      </c>
      <c r="E8" s="116" t="s">
        <v>189</v>
      </c>
      <c r="F8" s="117">
        <v>0.15</v>
      </c>
      <c r="G8" s="108"/>
      <c r="H8" s="108"/>
      <c r="I8" s="108"/>
      <c r="J8" s="108"/>
      <c r="K8" s="108"/>
      <c r="L8" s="108"/>
      <c r="M8" s="108"/>
      <c r="N8" s="108"/>
      <c r="O8" s="108"/>
      <c r="P8" s="108"/>
      <c r="Q8" s="108"/>
      <c r="R8" s="108"/>
      <c r="S8" s="108"/>
      <c r="T8" s="108"/>
      <c r="U8" s="108"/>
      <c r="V8" s="108"/>
      <c r="W8" s="108"/>
      <c r="X8" s="108"/>
      <c r="Y8" s="108"/>
      <c r="Z8" s="108"/>
    </row>
    <row r="9" spans="1:26" ht="49.5" customHeight="1" x14ac:dyDescent="0.25">
      <c r="A9" s="108"/>
      <c r="B9" s="253" t="s">
        <v>190</v>
      </c>
      <c r="C9" s="240" t="s">
        <v>90</v>
      </c>
      <c r="D9" s="115" t="s">
        <v>98</v>
      </c>
      <c r="E9" s="116" t="s">
        <v>191</v>
      </c>
      <c r="F9" s="118" t="s">
        <v>192</v>
      </c>
      <c r="G9" s="108"/>
      <c r="H9" s="108"/>
      <c r="I9" s="108"/>
      <c r="J9" s="108"/>
      <c r="K9" s="108"/>
      <c r="L9" s="108"/>
      <c r="M9" s="108"/>
      <c r="N9" s="108"/>
      <c r="O9" s="108"/>
      <c r="P9" s="108"/>
      <c r="Q9" s="108"/>
      <c r="R9" s="108"/>
      <c r="S9" s="108"/>
      <c r="T9" s="108"/>
      <c r="U9" s="108"/>
      <c r="V9" s="108"/>
      <c r="W9" s="108"/>
      <c r="X9" s="108"/>
      <c r="Y9" s="108"/>
      <c r="Z9" s="108"/>
    </row>
    <row r="10" spans="1:26" ht="48.75" customHeight="1" x14ac:dyDescent="0.25">
      <c r="A10" s="108"/>
      <c r="B10" s="249"/>
      <c r="C10" s="241"/>
      <c r="D10" s="115" t="s">
        <v>105</v>
      </c>
      <c r="E10" s="116" t="s">
        <v>193</v>
      </c>
      <c r="F10" s="118" t="s">
        <v>192</v>
      </c>
      <c r="G10" s="108"/>
      <c r="H10" s="108"/>
      <c r="I10" s="108"/>
      <c r="J10" s="108"/>
      <c r="K10" s="108"/>
      <c r="L10" s="108"/>
      <c r="M10" s="108"/>
      <c r="N10" s="108"/>
      <c r="O10" s="108"/>
      <c r="P10" s="108"/>
      <c r="Q10" s="108"/>
      <c r="R10" s="108"/>
      <c r="S10" s="108"/>
      <c r="T10" s="108"/>
      <c r="U10" s="108"/>
      <c r="V10" s="108"/>
      <c r="W10" s="108"/>
      <c r="X10" s="108"/>
      <c r="Y10" s="108"/>
      <c r="Z10" s="108"/>
    </row>
    <row r="11" spans="1:26" ht="36.75" customHeight="1" x14ac:dyDescent="0.25">
      <c r="A11" s="108"/>
      <c r="B11" s="249"/>
      <c r="C11" s="240" t="s">
        <v>91</v>
      </c>
      <c r="D11" s="115" t="s">
        <v>99</v>
      </c>
      <c r="E11" s="116" t="s">
        <v>194</v>
      </c>
      <c r="F11" s="118" t="s">
        <v>192</v>
      </c>
      <c r="G11" s="108"/>
      <c r="H11" s="108"/>
      <c r="I11" s="108"/>
      <c r="J11" s="108"/>
      <c r="K11" s="108"/>
      <c r="L11" s="108"/>
      <c r="M11" s="108"/>
      <c r="N11" s="108"/>
      <c r="O11" s="108"/>
      <c r="P11" s="108"/>
      <c r="Q11" s="108"/>
      <c r="R11" s="108"/>
      <c r="S11" s="108"/>
      <c r="T11" s="108"/>
      <c r="U11" s="108"/>
      <c r="V11" s="108"/>
      <c r="W11" s="108"/>
      <c r="X11" s="108"/>
      <c r="Y11" s="108"/>
      <c r="Z11" s="108"/>
    </row>
    <row r="12" spans="1:26" ht="37.5" customHeight="1" x14ac:dyDescent="0.25">
      <c r="A12" s="108"/>
      <c r="B12" s="249"/>
      <c r="C12" s="241"/>
      <c r="D12" s="115" t="s">
        <v>109</v>
      </c>
      <c r="E12" s="116" t="s">
        <v>195</v>
      </c>
      <c r="F12" s="118" t="s">
        <v>192</v>
      </c>
      <c r="G12" s="108"/>
      <c r="H12" s="108"/>
      <c r="I12" s="108"/>
      <c r="J12" s="108"/>
      <c r="K12" s="108"/>
      <c r="L12" s="108"/>
      <c r="M12" s="108"/>
      <c r="N12" s="108"/>
      <c r="O12" s="108"/>
      <c r="P12" s="108"/>
      <c r="Q12" s="108"/>
      <c r="R12" s="108"/>
      <c r="S12" s="108"/>
      <c r="T12" s="108"/>
      <c r="U12" s="108"/>
      <c r="V12" s="108"/>
      <c r="W12" s="108"/>
      <c r="X12" s="108"/>
      <c r="Y12" s="108"/>
      <c r="Z12" s="108"/>
    </row>
    <row r="13" spans="1:26" ht="35.25" customHeight="1" x14ac:dyDescent="0.25">
      <c r="A13" s="108"/>
      <c r="B13" s="249"/>
      <c r="C13" s="240" t="s">
        <v>92</v>
      </c>
      <c r="D13" s="115" t="s">
        <v>100</v>
      </c>
      <c r="E13" s="116" t="s">
        <v>196</v>
      </c>
      <c r="F13" s="118" t="s">
        <v>192</v>
      </c>
      <c r="G13" s="108"/>
      <c r="H13" s="108"/>
      <c r="I13" s="108"/>
      <c r="J13" s="108"/>
      <c r="K13" s="108"/>
      <c r="L13" s="108"/>
      <c r="M13" s="108"/>
      <c r="N13" s="108"/>
      <c r="O13" s="108"/>
      <c r="P13" s="108"/>
      <c r="Q13" s="108"/>
      <c r="R13" s="108"/>
      <c r="S13" s="108"/>
      <c r="T13" s="108"/>
      <c r="U13" s="108"/>
      <c r="V13" s="108"/>
      <c r="W13" s="108"/>
      <c r="X13" s="108"/>
      <c r="Y13" s="108"/>
      <c r="Z13" s="108"/>
    </row>
    <row r="14" spans="1:26" ht="19.5" customHeight="1" x14ac:dyDescent="0.25">
      <c r="A14" s="108"/>
      <c r="B14" s="254"/>
      <c r="C14" s="242"/>
      <c r="D14" s="119" t="s">
        <v>197</v>
      </c>
      <c r="E14" s="120" t="s">
        <v>198</v>
      </c>
      <c r="F14" s="121" t="s">
        <v>192</v>
      </c>
      <c r="G14" s="108"/>
      <c r="H14" s="108"/>
      <c r="I14" s="108"/>
      <c r="J14" s="108"/>
      <c r="K14" s="108"/>
      <c r="L14" s="108"/>
      <c r="M14" s="108"/>
      <c r="N14" s="108"/>
      <c r="O14" s="108"/>
      <c r="P14" s="108"/>
      <c r="Q14" s="108"/>
      <c r="R14" s="108"/>
      <c r="S14" s="108"/>
      <c r="T14" s="108"/>
      <c r="U14" s="108"/>
      <c r="V14" s="108"/>
      <c r="W14" s="108"/>
      <c r="X14" s="108"/>
      <c r="Y14" s="108"/>
      <c r="Z14" s="108"/>
    </row>
    <row r="15" spans="1:26" ht="49.5" customHeight="1" x14ac:dyDescent="0.25">
      <c r="A15" s="108"/>
      <c r="B15" s="239" t="s">
        <v>199</v>
      </c>
      <c r="C15" s="128"/>
      <c r="D15" s="128"/>
      <c r="E15" s="128"/>
      <c r="F15" s="128"/>
      <c r="G15" s="108"/>
      <c r="H15" s="108"/>
      <c r="I15" s="108"/>
      <c r="J15" s="108"/>
      <c r="K15" s="108"/>
      <c r="L15" s="108"/>
      <c r="M15" s="108"/>
      <c r="N15" s="108"/>
      <c r="O15" s="108"/>
      <c r="P15" s="108"/>
      <c r="Q15" s="108"/>
      <c r="R15" s="108"/>
      <c r="S15" s="108"/>
      <c r="T15" s="108"/>
      <c r="U15" s="108"/>
      <c r="V15" s="108"/>
      <c r="W15" s="108"/>
      <c r="X15" s="108"/>
      <c r="Y15" s="108"/>
      <c r="Z15" s="108"/>
    </row>
    <row r="16" spans="1:26" ht="27" customHeight="1" x14ac:dyDescent="0.25">
      <c r="A16" s="108"/>
      <c r="B16" s="122"/>
      <c r="C16" s="9"/>
      <c r="D16" s="9"/>
      <c r="E16" s="9"/>
      <c r="F16" s="9"/>
      <c r="G16" s="108"/>
      <c r="H16" s="108"/>
      <c r="I16" s="108"/>
      <c r="J16" s="108"/>
      <c r="K16" s="108"/>
      <c r="L16" s="108"/>
      <c r="M16" s="108"/>
      <c r="N16" s="108"/>
      <c r="O16" s="108"/>
      <c r="P16" s="108"/>
      <c r="Q16" s="108"/>
      <c r="R16" s="108"/>
      <c r="S16" s="108"/>
      <c r="T16" s="108"/>
      <c r="U16" s="108"/>
      <c r="V16" s="108"/>
      <c r="W16" s="108"/>
      <c r="X16" s="108"/>
      <c r="Y16" s="108"/>
      <c r="Z16" s="108"/>
    </row>
    <row r="17" spans="1:26" ht="12.75" customHeight="1" x14ac:dyDescent="0.25">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row>
    <row r="18" spans="1:26" ht="12.75" customHeight="1" x14ac:dyDescent="0.25">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row>
    <row r="19" spans="1:26" ht="12.75" customHeight="1" x14ac:dyDescent="0.25">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row>
    <row r="20" spans="1:26" ht="12.75" customHeight="1" x14ac:dyDescent="0.25">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row>
    <row r="21" spans="1:26" ht="12.75" customHeight="1" x14ac:dyDescent="0.25">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row>
    <row r="22" spans="1:26" ht="12.75" customHeight="1" x14ac:dyDescent="0.25">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ht="12.75" customHeight="1" x14ac:dyDescent="0.25">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row>
    <row r="24" spans="1:26" ht="12.75" customHeight="1" x14ac:dyDescent="0.25">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row>
    <row r="25" spans="1:26" ht="12.75" customHeight="1" x14ac:dyDescent="0.25">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row>
    <row r="26" spans="1:26" ht="12.75" customHeight="1" x14ac:dyDescent="0.25">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row>
    <row r="27" spans="1:26" ht="12.75" customHeight="1" x14ac:dyDescent="0.25">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row>
    <row r="28" spans="1:26" ht="12.75" customHeight="1" x14ac:dyDescent="0.25">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row>
    <row r="29" spans="1:26" ht="12.75" customHeight="1" x14ac:dyDescent="0.25">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row>
    <row r="30" spans="1:26" ht="12.75" customHeight="1" x14ac:dyDescent="0.25">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row>
    <row r="31" spans="1:26" ht="12.75" customHeight="1" x14ac:dyDescent="0.25">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row>
    <row r="32" spans="1:26" ht="12.75" customHeight="1" x14ac:dyDescent="0.25">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row>
    <row r="33" spans="1:26" ht="12.75" customHeight="1" x14ac:dyDescent="0.25">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row>
    <row r="34" spans="1:26" ht="12.75" customHeight="1" x14ac:dyDescent="0.25">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row>
    <row r="35" spans="1:26" ht="12.75" customHeight="1" x14ac:dyDescent="0.25">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row>
    <row r="36" spans="1:26" ht="12.75" customHeight="1" x14ac:dyDescent="0.25">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row>
    <row r="37" spans="1:26" ht="12.75" customHeight="1" x14ac:dyDescent="0.25">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row>
    <row r="38" spans="1:26" ht="12.75" customHeight="1" x14ac:dyDescent="0.25">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row>
    <row r="39" spans="1:26" ht="12.75" customHeight="1" x14ac:dyDescent="0.25">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row>
    <row r="40" spans="1:26" ht="12.75" customHeight="1" x14ac:dyDescent="0.25">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row>
    <row r="41" spans="1:26" ht="12.75" customHeight="1" x14ac:dyDescent="0.25">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row>
    <row r="42" spans="1:26" ht="12.75" customHeight="1" x14ac:dyDescent="0.25">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row>
    <row r="43" spans="1:26" ht="12.75" customHeight="1" x14ac:dyDescent="0.25">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row>
    <row r="44" spans="1:26" ht="12.75" customHeight="1" x14ac:dyDescent="0.25">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row>
    <row r="45" spans="1:26" ht="12.75" customHeight="1" x14ac:dyDescent="0.25">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row>
    <row r="46" spans="1:26" ht="12.75" customHeight="1" x14ac:dyDescent="0.25">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row>
    <row r="47" spans="1:26" ht="12.75" customHeight="1" x14ac:dyDescent="0.25">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row>
    <row r="48" spans="1:26" ht="12.75" customHeight="1" x14ac:dyDescent="0.25">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row>
    <row r="49" spans="1:26" ht="12.75" customHeight="1" x14ac:dyDescent="0.25">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row>
    <row r="50" spans="1:26" ht="12.75" customHeight="1" x14ac:dyDescent="0.25">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row>
    <row r="51" spans="1:26" ht="12.75" customHeight="1" x14ac:dyDescent="0.25">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row>
    <row r="52" spans="1:26" ht="12.75" customHeight="1" x14ac:dyDescent="0.25">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row>
    <row r="53" spans="1:26" ht="12.75" customHeight="1" x14ac:dyDescent="0.25">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row>
    <row r="54" spans="1:26" ht="12.75" customHeight="1" x14ac:dyDescent="0.25">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row>
    <row r="55" spans="1:26" ht="12.75" customHeight="1" x14ac:dyDescent="0.25">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row>
    <row r="56" spans="1:26" ht="12.75" customHeight="1" x14ac:dyDescent="0.25">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row>
    <row r="57" spans="1:26" ht="12.75" customHeight="1" x14ac:dyDescent="0.25">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row>
    <row r="58" spans="1:26" ht="12.75" customHeight="1" x14ac:dyDescent="0.25">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row>
    <row r="59" spans="1:26" ht="12.75" customHeight="1" x14ac:dyDescent="0.25">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row>
    <row r="60" spans="1:26" ht="12.75" customHeight="1" x14ac:dyDescent="0.25">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row>
    <row r="61" spans="1:26" ht="12.75" customHeight="1" x14ac:dyDescent="0.25">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row>
    <row r="62" spans="1:26" ht="12.75" customHeight="1" x14ac:dyDescent="0.25">
      <c r="A62" s="108"/>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row>
    <row r="63" spans="1:26" ht="12.75" customHeight="1" x14ac:dyDescent="0.25">
      <c r="A63" s="108"/>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row>
    <row r="64" spans="1:26" ht="12.75" customHeight="1" x14ac:dyDescent="0.25">
      <c r="A64" s="108"/>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row>
    <row r="65" spans="1:26" ht="12.75" customHeight="1" x14ac:dyDescent="0.25">
      <c r="A65" s="108"/>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row>
    <row r="66" spans="1:26" ht="12.75" customHeight="1" x14ac:dyDescent="0.25">
      <c r="A66" s="108"/>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row>
    <row r="67" spans="1:26" ht="12.75" customHeight="1" x14ac:dyDescent="0.25">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row>
    <row r="68" spans="1:26" ht="12.75" customHeight="1" x14ac:dyDescent="0.25">
      <c r="A68" s="108"/>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row>
    <row r="69" spans="1:26" ht="12.75" customHeight="1" x14ac:dyDescent="0.25">
      <c r="A69" s="108"/>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row>
    <row r="70" spans="1:26" ht="12.75" customHeight="1" x14ac:dyDescent="0.25">
      <c r="A70" s="108"/>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row>
    <row r="71" spans="1:26" ht="12.75" customHeight="1" x14ac:dyDescent="0.25">
      <c r="A71" s="108"/>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row>
    <row r="72" spans="1:26" ht="12.75" customHeight="1" x14ac:dyDescent="0.25">
      <c r="A72" s="108"/>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row>
    <row r="73" spans="1:26" ht="12.75" customHeight="1" x14ac:dyDescent="0.25">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row>
    <row r="74" spans="1:26" ht="12.75" customHeight="1" x14ac:dyDescent="0.25">
      <c r="A74" s="108"/>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row>
    <row r="75" spans="1:26" ht="12.75" customHeight="1" x14ac:dyDescent="0.25">
      <c r="A75" s="108"/>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row>
    <row r="76" spans="1:26" ht="12.75" customHeight="1" x14ac:dyDescent="0.25">
      <c r="A76" s="108"/>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row>
    <row r="77" spans="1:26" ht="12.75" customHeight="1" x14ac:dyDescent="0.25">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1:26" ht="12.75" customHeight="1" x14ac:dyDescent="0.25">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row r="79" spans="1:26" ht="12.75" customHeight="1" x14ac:dyDescent="0.25">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row>
    <row r="80" spans="1:26" ht="12.75" customHeight="1" x14ac:dyDescent="0.25">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row>
    <row r="81" spans="1:26" ht="12.75" customHeight="1" x14ac:dyDescent="0.25">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row>
    <row r="82" spans="1:26" ht="12.75" customHeight="1" x14ac:dyDescent="0.25">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row>
    <row r="83" spans="1:26" ht="12.75" customHeight="1" x14ac:dyDescent="0.25">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row>
    <row r="84" spans="1:26" ht="12.75" customHeight="1" x14ac:dyDescent="0.25">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row>
    <row r="85" spans="1:26" ht="12.75" customHeight="1" x14ac:dyDescent="0.25">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row>
    <row r="86" spans="1:26" ht="12.75" customHeight="1" x14ac:dyDescent="0.25">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row>
    <row r="87" spans="1:26" ht="12.75" customHeight="1" x14ac:dyDescent="0.25">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row>
    <row r="88" spans="1:26" ht="12.75" customHeight="1" x14ac:dyDescent="0.25">
      <c r="A88" s="108"/>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row>
    <row r="89" spans="1:26" ht="12.75" customHeight="1" x14ac:dyDescent="0.25">
      <c r="A89" s="108"/>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row>
    <row r="90" spans="1:26" ht="12.75" customHeight="1" x14ac:dyDescent="0.25">
      <c r="A90" s="108"/>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row>
    <row r="91" spans="1:26" ht="12.75" customHeight="1" x14ac:dyDescent="0.25">
      <c r="A91" s="108"/>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row>
    <row r="92" spans="1:26" ht="12.75" customHeight="1" x14ac:dyDescent="0.25">
      <c r="A92" s="108"/>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row>
    <row r="93" spans="1:26" ht="12.75" customHeight="1" x14ac:dyDescent="0.25">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row>
    <row r="94" spans="1:26" ht="12.75" customHeight="1" x14ac:dyDescent="0.25">
      <c r="A94" s="108"/>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row>
    <row r="95" spans="1:26" ht="12.75" customHeight="1" x14ac:dyDescent="0.25">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row>
    <row r="96" spans="1:26" ht="12.75" customHeight="1" x14ac:dyDescent="0.25">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row>
    <row r="97" spans="1:26" ht="12.75" customHeight="1" x14ac:dyDescent="0.25">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row>
    <row r="98" spans="1:26" ht="12.75" customHeight="1" x14ac:dyDescent="0.25">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row>
    <row r="99" spans="1:26" ht="12.75" customHeight="1" x14ac:dyDescent="0.25">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row>
    <row r="100" spans="1:26" ht="12.75" customHeight="1" x14ac:dyDescent="0.25">
      <c r="A100" s="108"/>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row>
    <row r="101" spans="1:26" ht="12.75" customHeight="1" x14ac:dyDescent="0.25">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row>
    <row r="102" spans="1:26" ht="12.75" customHeight="1" x14ac:dyDescent="0.25">
      <c r="A102" s="108"/>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row>
    <row r="103" spans="1:26" ht="12.75" customHeight="1" x14ac:dyDescent="0.25">
      <c r="A103" s="108"/>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row>
    <row r="104" spans="1:26" ht="12.75" customHeight="1" x14ac:dyDescent="0.25">
      <c r="A104" s="108"/>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row>
    <row r="105" spans="1:26" ht="12.75" customHeight="1" x14ac:dyDescent="0.25">
      <c r="A105" s="108"/>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row>
    <row r="106" spans="1:26" ht="12.75" customHeight="1" x14ac:dyDescent="0.25">
      <c r="A106" s="108"/>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row>
    <row r="107" spans="1:26" ht="12.75" customHeight="1" x14ac:dyDescent="0.25">
      <c r="A107" s="108"/>
      <c r="B107" s="108"/>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row>
    <row r="108" spans="1:26" ht="12.75" customHeight="1" x14ac:dyDescent="0.25">
      <c r="A108" s="108"/>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row>
    <row r="109" spans="1:26" ht="12.75" customHeight="1" x14ac:dyDescent="0.25">
      <c r="A109" s="108"/>
      <c r="B109" s="108"/>
      <c r="C109" s="108"/>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row>
    <row r="110" spans="1:26" ht="12.75" customHeight="1" x14ac:dyDescent="0.25">
      <c r="A110" s="108"/>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row>
    <row r="111" spans="1:26" ht="12.75" customHeight="1" x14ac:dyDescent="0.25">
      <c r="A111" s="108"/>
      <c r="B111" s="108"/>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row>
    <row r="112" spans="1:26" ht="12.75" customHeight="1" x14ac:dyDescent="0.25">
      <c r="A112" s="108"/>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row>
    <row r="113" spans="1:26" ht="12.75" customHeight="1" x14ac:dyDescent="0.25">
      <c r="A113" s="108"/>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1:26" ht="12.75" customHeight="1" x14ac:dyDescent="0.25">
      <c r="A114" s="108"/>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row>
    <row r="115" spans="1:26" ht="12.75" customHeight="1" x14ac:dyDescent="0.25">
      <c r="A115" s="108"/>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row>
    <row r="116" spans="1:26" ht="12.75" customHeight="1" x14ac:dyDescent="0.25">
      <c r="A116" s="108"/>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row>
    <row r="117" spans="1:26" ht="12.75" customHeight="1" x14ac:dyDescent="0.25">
      <c r="A117" s="108"/>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row>
    <row r="118" spans="1:26" ht="12.75" customHeight="1" x14ac:dyDescent="0.25">
      <c r="A118" s="108"/>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row>
    <row r="119" spans="1:26" ht="12.75" customHeight="1" x14ac:dyDescent="0.25">
      <c r="A119" s="108"/>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row>
    <row r="120" spans="1:26" ht="12.75" customHeight="1" x14ac:dyDescent="0.25">
      <c r="A120" s="108"/>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row>
    <row r="121" spans="1:26" ht="12.75" customHeight="1" x14ac:dyDescent="0.25">
      <c r="A121" s="108"/>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row>
    <row r="122" spans="1:26" ht="12.75" customHeight="1" x14ac:dyDescent="0.25">
      <c r="A122" s="108"/>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row>
    <row r="123" spans="1:26" ht="12.75" customHeight="1" x14ac:dyDescent="0.25">
      <c r="A123" s="108"/>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row>
    <row r="124" spans="1:26" ht="12.75" customHeight="1" x14ac:dyDescent="0.25">
      <c r="A124" s="108"/>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row>
    <row r="125" spans="1:26" ht="12.75" customHeight="1" x14ac:dyDescent="0.25">
      <c r="A125" s="108"/>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row>
    <row r="126" spans="1:26" ht="12.75" customHeight="1" x14ac:dyDescent="0.25">
      <c r="A126" s="108"/>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row>
    <row r="127" spans="1:26" ht="12.75" customHeight="1" x14ac:dyDescent="0.25">
      <c r="A127" s="108"/>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row>
    <row r="128" spans="1:26" ht="12.75" customHeight="1" x14ac:dyDescent="0.25">
      <c r="A128" s="108"/>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row>
    <row r="129" spans="1:26" ht="12.75" customHeight="1" x14ac:dyDescent="0.25">
      <c r="A129" s="108"/>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1:26" ht="12.75" customHeight="1" x14ac:dyDescent="0.25">
      <c r="A130" s="108"/>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row>
    <row r="131" spans="1:26" ht="12.75" customHeight="1" x14ac:dyDescent="0.25">
      <c r="A131" s="108"/>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row>
    <row r="132" spans="1:26" ht="12.75" customHeight="1" x14ac:dyDescent="0.25">
      <c r="A132" s="108"/>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row>
    <row r="133" spans="1:26" ht="12.75" customHeight="1" x14ac:dyDescent="0.25">
      <c r="A133" s="108"/>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row>
    <row r="134" spans="1:26" ht="12.75" customHeight="1" x14ac:dyDescent="0.25">
      <c r="A134" s="108"/>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row>
    <row r="135" spans="1:26" ht="12.75" customHeight="1" x14ac:dyDescent="0.25">
      <c r="A135" s="108"/>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row>
    <row r="136" spans="1:26" ht="12.75" customHeight="1" x14ac:dyDescent="0.25">
      <c r="A136" s="108"/>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row>
    <row r="137" spans="1:26" ht="12.75" customHeight="1" x14ac:dyDescent="0.25">
      <c r="A137" s="108"/>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row>
    <row r="138" spans="1:26" ht="12.75" customHeight="1" x14ac:dyDescent="0.25">
      <c r="A138" s="108"/>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row>
    <row r="139" spans="1:26" ht="12.75" customHeight="1" x14ac:dyDescent="0.25">
      <c r="A139" s="108"/>
      <c r="B139" s="108"/>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row>
    <row r="140" spans="1:26" ht="12.75" customHeight="1" x14ac:dyDescent="0.25">
      <c r="A140" s="108"/>
      <c r="B140" s="108"/>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row>
    <row r="141" spans="1:26" ht="12.75" customHeight="1" x14ac:dyDescent="0.25">
      <c r="A141" s="108"/>
      <c r="B141" s="108"/>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row>
    <row r="142" spans="1:26" ht="12.75" customHeight="1" x14ac:dyDescent="0.25">
      <c r="A142" s="108"/>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row>
    <row r="143" spans="1:26" ht="12.75" customHeight="1" x14ac:dyDescent="0.25">
      <c r="A143" s="108"/>
      <c r="B143" s="108"/>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row>
    <row r="144" spans="1:26" ht="12.75" customHeight="1" x14ac:dyDescent="0.25">
      <c r="A144" s="108"/>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row>
    <row r="145" spans="1:26" ht="12.75" customHeight="1" x14ac:dyDescent="0.25">
      <c r="A145" s="108"/>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row>
    <row r="146" spans="1:26" ht="12.75" customHeight="1" x14ac:dyDescent="0.25">
      <c r="A146" s="108"/>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row>
    <row r="147" spans="1:26" ht="12.75" customHeight="1" x14ac:dyDescent="0.25">
      <c r="A147" s="108"/>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row>
    <row r="148" spans="1:26" ht="12.75" customHeight="1" x14ac:dyDescent="0.25">
      <c r="A148" s="108"/>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row>
    <row r="149" spans="1:26" ht="12.75" customHeight="1" x14ac:dyDescent="0.25">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1:26" ht="12.75" customHeight="1" x14ac:dyDescent="0.25">
      <c r="A150" s="108"/>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row>
    <row r="151" spans="1:26" ht="12.75" customHeight="1" x14ac:dyDescent="0.25">
      <c r="A151" s="108"/>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row>
    <row r="152" spans="1:26" ht="12.75" customHeight="1" x14ac:dyDescent="0.25">
      <c r="A152" s="108"/>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row>
    <row r="153" spans="1:26" ht="12.75" customHeight="1" x14ac:dyDescent="0.25">
      <c r="A153" s="108"/>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row>
    <row r="154" spans="1:26" ht="12.75" customHeight="1" x14ac:dyDescent="0.25">
      <c r="A154" s="108"/>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row>
    <row r="155" spans="1:26" ht="12.75" customHeight="1" x14ac:dyDescent="0.25">
      <c r="A155" s="108"/>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row>
    <row r="156" spans="1:26" ht="12.75" customHeight="1" x14ac:dyDescent="0.25">
      <c r="A156" s="108"/>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row>
    <row r="157" spans="1:26" ht="12.75" customHeight="1" x14ac:dyDescent="0.25">
      <c r="A157" s="108"/>
      <c r="B157" s="108"/>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row>
    <row r="158" spans="1:26" ht="12.75" customHeight="1" x14ac:dyDescent="0.25">
      <c r="A158" s="108"/>
      <c r="B158" s="108"/>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row>
    <row r="159" spans="1:26" ht="12.75" customHeight="1" x14ac:dyDescent="0.25">
      <c r="A159" s="108"/>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row>
    <row r="160" spans="1:26" ht="12.75" customHeight="1" x14ac:dyDescent="0.25">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row>
    <row r="161" spans="1:26" ht="12.75" customHeight="1" x14ac:dyDescent="0.25">
      <c r="A161" s="108"/>
      <c r="B161" s="108"/>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row>
    <row r="162" spans="1:26" ht="12.75" customHeight="1" x14ac:dyDescent="0.25">
      <c r="A162" s="108"/>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row>
    <row r="163" spans="1:26" ht="12.75" customHeight="1" x14ac:dyDescent="0.25">
      <c r="A163" s="108"/>
      <c r="B163" s="108"/>
      <c r="C163" s="108"/>
      <c r="D163" s="108"/>
      <c r="E163" s="108"/>
      <c r="F163" s="108"/>
      <c r="G163" s="108"/>
      <c r="H163" s="108"/>
      <c r="I163" s="108"/>
      <c r="J163" s="108"/>
      <c r="K163" s="108"/>
      <c r="L163" s="108"/>
      <c r="M163" s="108"/>
      <c r="N163" s="108"/>
      <c r="O163" s="108"/>
      <c r="P163" s="108"/>
      <c r="Q163" s="108"/>
      <c r="R163" s="108"/>
      <c r="S163" s="108"/>
      <c r="T163" s="108"/>
      <c r="U163" s="108"/>
      <c r="V163" s="108"/>
      <c r="W163" s="108"/>
      <c r="X163" s="108"/>
      <c r="Y163" s="108"/>
      <c r="Z163" s="108"/>
    </row>
    <row r="164" spans="1:26" ht="12.75" customHeight="1" x14ac:dyDescent="0.25">
      <c r="A164" s="108"/>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row>
    <row r="165" spans="1:26" ht="12.75" customHeight="1" x14ac:dyDescent="0.25">
      <c r="A165" s="108"/>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1:26" ht="12.75" customHeight="1" x14ac:dyDescent="0.25">
      <c r="A166" s="108"/>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row>
    <row r="167" spans="1:26" ht="12.75" customHeight="1" x14ac:dyDescent="0.25">
      <c r="A167" s="108"/>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row>
    <row r="168" spans="1:26" ht="12.75" customHeight="1" x14ac:dyDescent="0.25">
      <c r="A168" s="10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row>
    <row r="169" spans="1:26" ht="12.75" customHeight="1" x14ac:dyDescent="0.25">
      <c r="A169" s="10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row>
    <row r="170" spans="1:26" ht="12.75" customHeight="1" x14ac:dyDescent="0.25">
      <c r="A170" s="108"/>
      <c r="B170" s="108"/>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row>
    <row r="171" spans="1:26" ht="12.75" customHeight="1" x14ac:dyDescent="0.25">
      <c r="A171" s="108"/>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row>
    <row r="172" spans="1:26" ht="12.75" customHeight="1" x14ac:dyDescent="0.25">
      <c r="A172" s="108"/>
      <c r="B172" s="108"/>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row>
    <row r="173" spans="1:26" ht="12.75" customHeight="1" x14ac:dyDescent="0.25">
      <c r="A173" s="108"/>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row>
    <row r="174" spans="1:26" ht="12.75" customHeight="1" x14ac:dyDescent="0.25">
      <c r="A174" s="108"/>
      <c r="B174" s="108"/>
      <c r="C174" s="108"/>
      <c r="D174" s="108"/>
      <c r="E174" s="108"/>
      <c r="F174" s="108"/>
      <c r="G174" s="108"/>
      <c r="H174" s="108"/>
      <c r="I174" s="108"/>
      <c r="J174" s="108"/>
      <c r="K174" s="108"/>
      <c r="L174" s="108"/>
      <c r="M174" s="108"/>
      <c r="N174" s="108"/>
      <c r="O174" s="108"/>
      <c r="P174" s="108"/>
      <c r="Q174" s="108"/>
      <c r="R174" s="108"/>
      <c r="S174" s="108"/>
      <c r="T174" s="108"/>
      <c r="U174" s="108"/>
      <c r="V174" s="108"/>
      <c r="W174" s="108"/>
      <c r="X174" s="108"/>
      <c r="Y174" s="108"/>
      <c r="Z174" s="108"/>
    </row>
    <row r="175" spans="1:26" ht="12.75" customHeight="1" x14ac:dyDescent="0.25">
      <c r="A175" s="108"/>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row>
    <row r="176" spans="1:26" ht="12.75" customHeight="1" x14ac:dyDescent="0.25">
      <c r="A176" s="108"/>
      <c r="B176" s="108"/>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row>
    <row r="177" spans="1:26" ht="12.75" customHeight="1" x14ac:dyDescent="0.25">
      <c r="A177" s="108"/>
      <c r="B177" s="108"/>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row>
    <row r="178" spans="1:26" ht="12.75" customHeight="1" x14ac:dyDescent="0.25">
      <c r="A178" s="108"/>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row>
    <row r="179" spans="1:26" ht="12.75" customHeight="1" x14ac:dyDescent="0.25">
      <c r="A179" s="108"/>
      <c r="B179" s="108"/>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row>
    <row r="180" spans="1:26" ht="12.75" customHeight="1" x14ac:dyDescent="0.25">
      <c r="A180" s="108"/>
      <c r="B180" s="108"/>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row>
    <row r="181" spans="1:26" ht="12.75" customHeight="1" x14ac:dyDescent="0.25">
      <c r="A181" s="108"/>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row>
    <row r="182" spans="1:26" ht="12.75" customHeight="1" x14ac:dyDescent="0.25">
      <c r="A182" s="108"/>
      <c r="B182" s="108"/>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row>
    <row r="183" spans="1:26" ht="12.75" customHeight="1" x14ac:dyDescent="0.25">
      <c r="A183" s="108"/>
      <c r="B183" s="108"/>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row>
    <row r="184" spans="1:26" ht="12.75" customHeight="1" x14ac:dyDescent="0.25">
      <c r="A184" s="108"/>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row>
    <row r="185" spans="1:26" ht="12.75" customHeight="1" x14ac:dyDescent="0.25">
      <c r="A185" s="108"/>
      <c r="B185" s="108"/>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row>
    <row r="186" spans="1:26" ht="12.75" customHeight="1" x14ac:dyDescent="0.25">
      <c r="A186" s="108"/>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row>
    <row r="187" spans="1:26" ht="12.75" customHeight="1" x14ac:dyDescent="0.25">
      <c r="A187" s="108"/>
      <c r="B187" s="108"/>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row>
    <row r="188" spans="1:26" ht="12.75" customHeight="1" x14ac:dyDescent="0.25">
      <c r="A188" s="108"/>
      <c r="B188" s="108"/>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row>
    <row r="189" spans="1:26" ht="12.75" customHeight="1" x14ac:dyDescent="0.25">
      <c r="A189" s="108"/>
      <c r="B189" s="108"/>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row>
    <row r="190" spans="1:26" ht="12.75" customHeight="1" x14ac:dyDescent="0.25">
      <c r="A190" s="108"/>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1:26" ht="12.75" customHeight="1" x14ac:dyDescent="0.25">
      <c r="A191" s="108"/>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row>
    <row r="192" spans="1:26" ht="12.75" customHeight="1" x14ac:dyDescent="0.25">
      <c r="A192" s="108"/>
      <c r="B192" s="108"/>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row>
    <row r="193" spans="1:26" ht="12.75" customHeight="1" x14ac:dyDescent="0.25">
      <c r="A193" s="108"/>
      <c r="B193" s="108"/>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row>
    <row r="194" spans="1:26" ht="12.75" customHeight="1" x14ac:dyDescent="0.25">
      <c r="A194" s="108"/>
      <c r="B194" s="108"/>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row>
    <row r="195" spans="1:26" ht="12.75" customHeight="1" x14ac:dyDescent="0.25">
      <c r="A195" s="108"/>
      <c r="B195" s="108"/>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row>
    <row r="196" spans="1:26" ht="12.75" customHeight="1" x14ac:dyDescent="0.25">
      <c r="A196" s="108"/>
      <c r="B196" s="108"/>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row>
    <row r="197" spans="1:26" ht="12.75" customHeight="1" x14ac:dyDescent="0.25">
      <c r="A197" s="108"/>
      <c r="B197" s="108"/>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row>
    <row r="198" spans="1:26" ht="12.75" customHeight="1" x14ac:dyDescent="0.25">
      <c r="A198" s="108"/>
      <c r="B198" s="108"/>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row>
    <row r="199" spans="1:26" ht="12.75" customHeight="1" x14ac:dyDescent="0.25">
      <c r="A199" s="108"/>
      <c r="B199" s="108"/>
      <c r="C199" s="108"/>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row>
    <row r="200" spans="1:26" ht="12.75" customHeight="1" x14ac:dyDescent="0.25">
      <c r="A200" s="108"/>
      <c r="B200" s="108"/>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row>
    <row r="201" spans="1:26" ht="12.75" customHeight="1" x14ac:dyDescent="0.25">
      <c r="A201" s="108"/>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1:26" ht="12.75" customHeight="1" x14ac:dyDescent="0.25">
      <c r="A202" s="108"/>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row>
    <row r="203" spans="1:26" ht="12.75" customHeight="1" x14ac:dyDescent="0.25">
      <c r="A203" s="108"/>
      <c r="B203" s="108"/>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row>
    <row r="204" spans="1:26" ht="12.75" customHeight="1" x14ac:dyDescent="0.25">
      <c r="A204" s="108"/>
      <c r="B204" s="108"/>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row>
    <row r="205" spans="1:26" ht="12.75" customHeight="1" x14ac:dyDescent="0.25">
      <c r="A205" s="108"/>
      <c r="B205" s="108"/>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row>
    <row r="206" spans="1:26" ht="12.75" customHeight="1" x14ac:dyDescent="0.25">
      <c r="A206" s="108"/>
      <c r="B206" s="108"/>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row>
    <row r="207" spans="1:26" ht="12.75" customHeight="1" x14ac:dyDescent="0.25">
      <c r="A207" s="108"/>
      <c r="B207" s="108"/>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row>
    <row r="208" spans="1:26" ht="12.75" customHeight="1" x14ac:dyDescent="0.25">
      <c r="A208" s="108"/>
      <c r="B208" s="108"/>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row>
    <row r="209" spans="1:26" ht="12.75" customHeight="1" x14ac:dyDescent="0.25">
      <c r="A209" s="108"/>
      <c r="B209" s="108"/>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row>
    <row r="210" spans="1:26" ht="12.75" customHeight="1" x14ac:dyDescent="0.25">
      <c r="A210" s="108"/>
      <c r="B210" s="108"/>
      <c r="C210" s="108"/>
      <c r="D210" s="108"/>
      <c r="E210" s="108"/>
      <c r="F210" s="108"/>
      <c r="G210" s="108"/>
      <c r="H210" s="108"/>
      <c r="I210" s="108"/>
      <c r="J210" s="108"/>
      <c r="K210" s="108"/>
      <c r="L210" s="108"/>
      <c r="M210" s="108"/>
      <c r="N210" s="108"/>
      <c r="O210" s="108"/>
      <c r="P210" s="108"/>
      <c r="Q210" s="108"/>
      <c r="R210" s="108"/>
      <c r="S210" s="108"/>
      <c r="T210" s="108"/>
      <c r="U210" s="108"/>
      <c r="V210" s="108"/>
      <c r="W210" s="108"/>
      <c r="X210" s="108"/>
      <c r="Y210" s="108"/>
      <c r="Z210" s="108"/>
    </row>
    <row r="211" spans="1:26" ht="12.75" customHeight="1" x14ac:dyDescent="0.25">
      <c r="A211" s="108"/>
      <c r="B211" s="108"/>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row>
    <row r="212" spans="1:26" ht="12.75" customHeight="1" x14ac:dyDescent="0.25">
      <c r="A212" s="108"/>
      <c r="B212" s="108"/>
      <c r="C212" s="108"/>
      <c r="D212" s="108"/>
      <c r="E212" s="108"/>
      <c r="F212" s="108"/>
      <c r="G212" s="108"/>
      <c r="H212" s="108"/>
      <c r="I212" s="108"/>
      <c r="J212" s="108"/>
      <c r="K212" s="108"/>
      <c r="L212" s="108"/>
      <c r="M212" s="108"/>
      <c r="N212" s="108"/>
      <c r="O212" s="108"/>
      <c r="P212" s="108"/>
      <c r="Q212" s="108"/>
      <c r="R212" s="108"/>
      <c r="S212" s="108"/>
      <c r="T212" s="108"/>
      <c r="U212" s="108"/>
      <c r="V212" s="108"/>
      <c r="W212" s="108"/>
      <c r="X212" s="108"/>
      <c r="Y212" s="108"/>
      <c r="Z212" s="108"/>
    </row>
    <row r="213" spans="1:26" ht="12.75" customHeight="1" x14ac:dyDescent="0.25">
      <c r="A213" s="108"/>
      <c r="B213" s="108"/>
      <c r="C213" s="108"/>
      <c r="D213" s="108"/>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row>
    <row r="214" spans="1:26" ht="12.75" customHeight="1" x14ac:dyDescent="0.25">
      <c r="A214" s="108"/>
      <c r="B214" s="108"/>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row>
    <row r="215" spans="1:26" ht="12.75" customHeight="1" x14ac:dyDescent="0.25">
      <c r="A215" s="108"/>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row>
    <row r="216" spans="1:26" ht="12.75" customHeight="1" x14ac:dyDescent="0.25">
      <c r="A216" s="108"/>
      <c r="B216" s="108"/>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row>
    <row r="217" spans="1:26" ht="12.75" customHeight="1" x14ac:dyDescent="0.25">
      <c r="A217" s="108"/>
      <c r="B217" s="10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row>
    <row r="218" spans="1:26" ht="12.75" customHeight="1" x14ac:dyDescent="0.25">
      <c r="A218" s="108"/>
      <c r="B218" s="108"/>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row>
    <row r="219" spans="1:26" ht="12.75" customHeight="1" x14ac:dyDescent="0.25">
      <c r="A219" s="108"/>
      <c r="B219" s="10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row>
    <row r="220" spans="1:26" ht="12.75" customHeight="1" x14ac:dyDescent="0.25">
      <c r="A220" s="108"/>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00"/>
  <sheetViews>
    <sheetView workbookViewId="0"/>
  </sheetViews>
  <sheetFormatPr baseColWidth="10" defaultColWidth="14.42578125" defaultRowHeight="15" customHeight="1" x14ac:dyDescent="0.25"/>
  <cols>
    <col min="1" max="6" width="9.28515625" customWidth="1"/>
  </cols>
  <sheetData>
    <row r="2" spans="2:5" x14ac:dyDescent="0.25">
      <c r="B2" s="1" t="s">
        <v>103</v>
      </c>
      <c r="E2" s="1" t="s">
        <v>200</v>
      </c>
    </row>
    <row r="3" spans="2:5" x14ac:dyDescent="0.25">
      <c r="B3" s="1" t="s">
        <v>201</v>
      </c>
      <c r="E3" s="1" t="s">
        <v>106</v>
      </c>
    </row>
    <row r="4" spans="2:5" x14ac:dyDescent="0.25">
      <c r="B4" s="1" t="s">
        <v>202</v>
      </c>
      <c r="E4" s="1" t="s">
        <v>93</v>
      </c>
    </row>
    <row r="5" spans="2:5" x14ac:dyDescent="0.25">
      <c r="B5" s="1" t="s">
        <v>101</v>
      </c>
    </row>
    <row r="8" spans="2:5" x14ac:dyDescent="0.25">
      <c r="B8" s="1" t="s">
        <v>203</v>
      </c>
    </row>
    <row r="9" spans="2:5" x14ac:dyDescent="0.25">
      <c r="B9" s="1" t="s">
        <v>204</v>
      </c>
    </row>
    <row r="10" spans="2:5" x14ac:dyDescent="0.25">
      <c r="B10" s="1" t="s">
        <v>205</v>
      </c>
    </row>
    <row r="13" spans="2:5" x14ac:dyDescent="0.25">
      <c r="B13" s="1" t="s">
        <v>206</v>
      </c>
    </row>
    <row r="14" spans="2:5" x14ac:dyDescent="0.25">
      <c r="B14" s="1" t="s">
        <v>94</v>
      </c>
    </row>
    <row r="15" spans="2:5" x14ac:dyDescent="0.25">
      <c r="B15" s="1" t="s">
        <v>207</v>
      </c>
    </row>
    <row r="16" spans="2:5" x14ac:dyDescent="0.25">
      <c r="B16" s="1" t="s">
        <v>208</v>
      </c>
    </row>
    <row r="17" spans="2:2" x14ac:dyDescent="0.25">
      <c r="B17" s="1" t="s">
        <v>209</v>
      </c>
    </row>
    <row r="18" spans="2:2" x14ac:dyDescent="0.25">
      <c r="B18" s="1" t="s">
        <v>210</v>
      </c>
    </row>
    <row r="19" spans="2:2" x14ac:dyDescent="0.25">
      <c r="B19" s="1" t="s">
        <v>107</v>
      </c>
    </row>
    <row r="21" spans="2:2" ht="15.75" customHeight="1" x14ac:dyDescent="0.25"/>
    <row r="22" spans="2:2" ht="15.75" customHeight="1" x14ac:dyDescent="0.25"/>
    <row r="23" spans="2:2" ht="15.75" customHeight="1" x14ac:dyDescent="0.25"/>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heetViews>
  <sheetFormatPr baseColWidth="10" defaultColWidth="14.42578125" defaultRowHeight="15" customHeight="1" x14ac:dyDescent="0.25"/>
  <cols>
    <col min="1" max="1" width="28.7109375" customWidth="1"/>
    <col min="2" max="21" width="10" customWidth="1"/>
  </cols>
  <sheetData>
    <row r="1" spans="1:21" ht="12.75" customHeight="1" x14ac:dyDescent="0.25">
      <c r="A1" s="108"/>
      <c r="B1" s="108"/>
      <c r="C1" s="108"/>
      <c r="D1" s="108"/>
      <c r="E1" s="108"/>
      <c r="F1" s="108"/>
      <c r="G1" s="108"/>
      <c r="H1" s="108"/>
      <c r="I1" s="108"/>
      <c r="J1" s="108"/>
      <c r="K1" s="108"/>
      <c r="L1" s="108"/>
      <c r="M1" s="108"/>
      <c r="N1" s="108"/>
      <c r="O1" s="108"/>
      <c r="P1" s="108"/>
      <c r="Q1" s="108"/>
      <c r="R1" s="108"/>
      <c r="S1" s="108"/>
      <c r="T1" s="108"/>
      <c r="U1" s="108"/>
    </row>
    <row r="2" spans="1:21" ht="12.75" customHeight="1" x14ac:dyDescent="0.25">
      <c r="A2" s="108"/>
      <c r="B2" s="108"/>
      <c r="C2" s="108"/>
      <c r="D2" s="108"/>
      <c r="E2" s="108"/>
      <c r="F2" s="108"/>
      <c r="G2" s="108"/>
      <c r="H2" s="108"/>
      <c r="I2" s="108"/>
      <c r="J2" s="108"/>
      <c r="K2" s="108"/>
      <c r="L2" s="108"/>
      <c r="M2" s="108"/>
      <c r="N2" s="108"/>
      <c r="O2" s="108"/>
      <c r="P2" s="108"/>
      <c r="Q2" s="108"/>
      <c r="R2" s="108"/>
      <c r="S2" s="108"/>
      <c r="T2" s="108"/>
      <c r="U2" s="108"/>
    </row>
    <row r="3" spans="1:21" ht="12.75" customHeight="1" x14ac:dyDescent="0.25">
      <c r="A3" s="123" t="s">
        <v>102</v>
      </c>
      <c r="B3" s="108"/>
      <c r="C3" s="108"/>
      <c r="D3" s="108"/>
      <c r="E3" s="108"/>
      <c r="F3" s="108"/>
      <c r="G3" s="108"/>
      <c r="H3" s="108"/>
      <c r="I3" s="108"/>
      <c r="J3" s="108"/>
      <c r="K3" s="108"/>
      <c r="L3" s="108"/>
      <c r="M3" s="108"/>
      <c r="N3" s="108"/>
      <c r="O3" s="108"/>
      <c r="P3" s="108"/>
      <c r="Q3" s="108"/>
      <c r="R3" s="108"/>
      <c r="S3" s="108"/>
      <c r="T3" s="108"/>
      <c r="U3" s="108"/>
    </row>
    <row r="4" spans="1:21" ht="12.75" customHeight="1" x14ac:dyDescent="0.25">
      <c r="A4" s="123" t="s">
        <v>96</v>
      </c>
      <c r="B4" s="108"/>
      <c r="C4" s="108"/>
      <c r="D4" s="108"/>
      <c r="E4" s="108"/>
      <c r="F4" s="108"/>
      <c r="G4" s="108"/>
      <c r="H4" s="108"/>
      <c r="I4" s="108"/>
      <c r="J4" s="108"/>
      <c r="K4" s="108"/>
      <c r="L4" s="108"/>
      <c r="M4" s="108"/>
      <c r="N4" s="108"/>
      <c r="O4" s="108"/>
      <c r="P4" s="108"/>
      <c r="Q4" s="108"/>
      <c r="R4" s="108"/>
      <c r="S4" s="108"/>
      <c r="T4" s="108"/>
      <c r="U4" s="108"/>
    </row>
    <row r="5" spans="1:21" ht="12.75" customHeight="1" x14ac:dyDescent="0.25">
      <c r="A5" s="123" t="s">
        <v>104</v>
      </c>
      <c r="B5" s="108"/>
      <c r="C5" s="108"/>
      <c r="D5" s="108"/>
      <c r="E5" s="108"/>
      <c r="F5" s="108"/>
      <c r="G5" s="108"/>
      <c r="H5" s="108"/>
      <c r="I5" s="108"/>
      <c r="J5" s="108"/>
      <c r="K5" s="108"/>
      <c r="L5" s="108"/>
      <c r="M5" s="108"/>
      <c r="N5" s="108"/>
      <c r="O5" s="108"/>
      <c r="P5" s="108"/>
      <c r="Q5" s="108"/>
      <c r="R5" s="108"/>
      <c r="S5" s="108"/>
      <c r="T5" s="108"/>
      <c r="U5" s="108"/>
    </row>
    <row r="6" spans="1:21" ht="12.75" customHeight="1" x14ac:dyDescent="0.25">
      <c r="A6" s="123" t="s">
        <v>187</v>
      </c>
      <c r="B6" s="108"/>
      <c r="C6" s="108"/>
      <c r="D6" s="108"/>
      <c r="E6" s="108"/>
      <c r="F6" s="108"/>
      <c r="G6" s="108"/>
      <c r="H6" s="108"/>
      <c r="I6" s="108"/>
      <c r="J6" s="108"/>
      <c r="K6" s="108"/>
      <c r="L6" s="108"/>
      <c r="M6" s="108"/>
      <c r="N6" s="108"/>
      <c r="O6" s="108"/>
      <c r="P6" s="108"/>
      <c r="Q6" s="108"/>
      <c r="R6" s="108"/>
      <c r="S6" s="108"/>
      <c r="T6" s="108"/>
      <c r="U6" s="108"/>
    </row>
    <row r="7" spans="1:21" ht="12.75" customHeight="1" x14ac:dyDescent="0.25">
      <c r="A7" s="123" t="s">
        <v>97</v>
      </c>
      <c r="B7" s="108"/>
      <c r="C7" s="108"/>
      <c r="D7" s="108"/>
      <c r="E7" s="108"/>
      <c r="F7" s="108"/>
      <c r="G7" s="108"/>
      <c r="H7" s="108"/>
      <c r="I7" s="108"/>
      <c r="J7" s="108"/>
      <c r="K7" s="108"/>
      <c r="L7" s="108"/>
      <c r="M7" s="108"/>
      <c r="N7" s="108"/>
      <c r="O7" s="108"/>
      <c r="P7" s="108"/>
      <c r="Q7" s="108"/>
      <c r="R7" s="108"/>
      <c r="S7" s="108"/>
      <c r="T7" s="108"/>
      <c r="U7" s="108"/>
    </row>
    <row r="8" spans="1:21" ht="12.75" customHeight="1" x14ac:dyDescent="0.25">
      <c r="A8" s="123" t="s">
        <v>98</v>
      </c>
      <c r="B8" s="108"/>
      <c r="C8" s="108"/>
      <c r="D8" s="108"/>
      <c r="E8" s="108"/>
      <c r="F8" s="108"/>
      <c r="G8" s="108"/>
      <c r="H8" s="108"/>
      <c r="I8" s="108"/>
      <c r="J8" s="108"/>
      <c r="K8" s="108"/>
      <c r="L8" s="108"/>
      <c r="M8" s="108"/>
      <c r="N8" s="108"/>
      <c r="O8" s="108"/>
      <c r="P8" s="108"/>
      <c r="Q8" s="108"/>
      <c r="R8" s="108"/>
      <c r="S8" s="108"/>
      <c r="T8" s="108"/>
      <c r="U8" s="108"/>
    </row>
    <row r="9" spans="1:21" ht="12.75" customHeight="1" x14ac:dyDescent="0.25">
      <c r="A9" s="123" t="s">
        <v>105</v>
      </c>
      <c r="B9" s="108"/>
      <c r="C9" s="108"/>
      <c r="D9" s="108"/>
      <c r="E9" s="108"/>
      <c r="F9" s="108"/>
      <c r="G9" s="108"/>
      <c r="H9" s="108"/>
      <c r="I9" s="108"/>
      <c r="J9" s="108"/>
      <c r="K9" s="108"/>
      <c r="L9" s="108"/>
      <c r="M9" s="108"/>
      <c r="N9" s="108"/>
      <c r="O9" s="108"/>
      <c r="P9" s="108"/>
      <c r="Q9" s="108"/>
      <c r="R9" s="108"/>
      <c r="S9" s="108"/>
      <c r="T9" s="108"/>
      <c r="U9" s="108"/>
    </row>
    <row r="10" spans="1:21" ht="12.75" customHeight="1" x14ac:dyDescent="0.25">
      <c r="A10" s="123" t="s">
        <v>99</v>
      </c>
      <c r="B10" s="108"/>
      <c r="C10" s="108"/>
      <c r="D10" s="108"/>
      <c r="E10" s="108"/>
      <c r="F10" s="108"/>
      <c r="G10" s="108"/>
      <c r="H10" s="108"/>
      <c r="I10" s="108"/>
      <c r="J10" s="108"/>
      <c r="K10" s="108"/>
      <c r="L10" s="108"/>
      <c r="M10" s="108"/>
      <c r="N10" s="108"/>
      <c r="O10" s="108"/>
      <c r="P10" s="108"/>
      <c r="Q10" s="108"/>
      <c r="R10" s="108"/>
      <c r="S10" s="108"/>
      <c r="T10" s="108"/>
      <c r="U10" s="108"/>
    </row>
    <row r="11" spans="1:21" ht="12.75" customHeight="1" x14ac:dyDescent="0.25">
      <c r="A11" s="123" t="s">
        <v>109</v>
      </c>
      <c r="B11" s="108"/>
      <c r="C11" s="108"/>
      <c r="D11" s="108"/>
      <c r="E11" s="108"/>
      <c r="F11" s="108"/>
      <c r="G11" s="108"/>
      <c r="H11" s="108"/>
      <c r="I11" s="108"/>
      <c r="J11" s="108"/>
      <c r="K11" s="108"/>
      <c r="L11" s="108"/>
      <c r="M11" s="108"/>
      <c r="N11" s="108"/>
      <c r="O11" s="108"/>
      <c r="P11" s="108"/>
      <c r="Q11" s="108"/>
      <c r="R11" s="108"/>
      <c r="S11" s="108"/>
      <c r="T11" s="108"/>
      <c r="U11" s="108"/>
    </row>
    <row r="12" spans="1:21" ht="12.75" customHeight="1" x14ac:dyDescent="0.25">
      <c r="A12" s="123" t="s">
        <v>211</v>
      </c>
      <c r="B12" s="108"/>
      <c r="C12" s="108"/>
      <c r="D12" s="108"/>
      <c r="E12" s="108"/>
      <c r="F12" s="108"/>
      <c r="G12" s="108"/>
      <c r="H12" s="108"/>
      <c r="I12" s="108"/>
      <c r="J12" s="108"/>
      <c r="K12" s="108"/>
      <c r="L12" s="108"/>
      <c r="M12" s="108"/>
      <c r="N12" s="108"/>
      <c r="O12" s="108"/>
      <c r="P12" s="108"/>
      <c r="Q12" s="108"/>
      <c r="R12" s="108"/>
      <c r="S12" s="108"/>
      <c r="T12" s="108"/>
      <c r="U12" s="108"/>
    </row>
    <row r="13" spans="1:21" ht="12.75" customHeight="1" x14ac:dyDescent="0.25">
      <c r="A13" s="123" t="s">
        <v>212</v>
      </c>
      <c r="B13" s="108"/>
      <c r="C13" s="108"/>
      <c r="D13" s="108"/>
      <c r="E13" s="108"/>
      <c r="F13" s="108"/>
      <c r="G13" s="108"/>
      <c r="H13" s="108"/>
      <c r="I13" s="108"/>
      <c r="J13" s="108"/>
      <c r="K13" s="108"/>
      <c r="L13" s="108"/>
      <c r="M13" s="108"/>
      <c r="N13" s="108"/>
      <c r="O13" s="108"/>
      <c r="P13" s="108"/>
      <c r="Q13" s="108"/>
      <c r="R13" s="108"/>
      <c r="S13" s="108"/>
      <c r="T13" s="108"/>
      <c r="U13" s="108"/>
    </row>
    <row r="14" spans="1:21" ht="12.75" customHeight="1" x14ac:dyDescent="0.25">
      <c r="A14" s="123" t="s">
        <v>213</v>
      </c>
      <c r="B14" s="108"/>
      <c r="C14" s="108"/>
      <c r="D14" s="108"/>
      <c r="E14" s="108"/>
      <c r="F14" s="108"/>
      <c r="G14" s="108"/>
      <c r="H14" s="108"/>
      <c r="I14" s="108"/>
      <c r="J14" s="108"/>
      <c r="K14" s="108"/>
      <c r="L14" s="108"/>
      <c r="M14" s="108"/>
      <c r="N14" s="108"/>
      <c r="O14" s="108"/>
      <c r="P14" s="108"/>
      <c r="Q14" s="108"/>
      <c r="R14" s="108"/>
      <c r="S14" s="108"/>
      <c r="T14" s="108"/>
      <c r="U14" s="108"/>
    </row>
    <row r="15" spans="1:21" ht="12.75" customHeight="1" x14ac:dyDescent="0.25">
      <c r="A15" s="108"/>
      <c r="B15" s="108"/>
      <c r="C15" s="108"/>
      <c r="D15" s="108"/>
      <c r="E15" s="108"/>
      <c r="F15" s="108"/>
      <c r="G15" s="108"/>
      <c r="H15" s="108"/>
      <c r="I15" s="108"/>
      <c r="J15" s="108"/>
      <c r="K15" s="108"/>
      <c r="L15" s="108"/>
      <c r="M15" s="108"/>
      <c r="N15" s="108"/>
      <c r="O15" s="108"/>
      <c r="P15" s="108"/>
      <c r="Q15" s="108"/>
      <c r="R15" s="108"/>
      <c r="S15" s="108"/>
      <c r="T15" s="108"/>
      <c r="U15" s="108"/>
    </row>
    <row r="16" spans="1:21" ht="12.75" customHeight="1" x14ac:dyDescent="0.25">
      <c r="A16" s="123" t="s">
        <v>214</v>
      </c>
      <c r="B16" s="108"/>
      <c r="C16" s="108"/>
      <c r="D16" s="108"/>
      <c r="E16" s="108"/>
      <c r="F16" s="108"/>
      <c r="G16" s="108"/>
      <c r="H16" s="108"/>
      <c r="I16" s="108"/>
      <c r="J16" s="108"/>
      <c r="K16" s="108"/>
      <c r="L16" s="108"/>
      <c r="M16" s="108"/>
      <c r="N16" s="108"/>
      <c r="O16" s="108"/>
      <c r="P16" s="108"/>
      <c r="Q16" s="108"/>
      <c r="R16" s="108"/>
      <c r="S16" s="108"/>
      <c r="T16" s="108"/>
      <c r="U16" s="108"/>
    </row>
    <row r="17" spans="1:21" ht="12.75" customHeight="1" x14ac:dyDescent="0.25">
      <c r="A17" s="123" t="s">
        <v>103</v>
      </c>
      <c r="B17" s="108"/>
      <c r="C17" s="108"/>
      <c r="D17" s="108"/>
      <c r="E17" s="108"/>
      <c r="F17" s="108"/>
      <c r="G17" s="108"/>
      <c r="H17" s="108"/>
      <c r="I17" s="108"/>
      <c r="J17" s="108"/>
      <c r="K17" s="108"/>
      <c r="L17" s="108"/>
      <c r="M17" s="108"/>
      <c r="N17" s="108"/>
      <c r="O17" s="108"/>
      <c r="P17" s="108"/>
      <c r="Q17" s="108"/>
      <c r="R17" s="108"/>
      <c r="S17" s="108"/>
      <c r="T17" s="108"/>
      <c r="U17" s="108"/>
    </row>
    <row r="18" spans="1:21" ht="12.75" customHeight="1" x14ac:dyDescent="0.25">
      <c r="A18" s="123" t="s">
        <v>201</v>
      </c>
      <c r="B18" s="108"/>
      <c r="C18" s="108"/>
      <c r="D18" s="108"/>
      <c r="E18" s="108"/>
      <c r="F18" s="108"/>
      <c r="G18" s="108"/>
      <c r="H18" s="108"/>
      <c r="I18" s="108"/>
      <c r="J18" s="108"/>
      <c r="K18" s="108"/>
      <c r="L18" s="108"/>
      <c r="M18" s="108"/>
      <c r="N18" s="108"/>
      <c r="O18" s="108"/>
      <c r="P18" s="108"/>
      <c r="Q18" s="108"/>
      <c r="R18" s="108"/>
      <c r="S18" s="108"/>
      <c r="T18" s="108"/>
      <c r="U18" s="108"/>
    </row>
    <row r="19" spans="1:21" ht="12.75" customHeight="1" x14ac:dyDescent="0.25">
      <c r="A19" s="108"/>
      <c r="B19" s="108"/>
      <c r="C19" s="108"/>
      <c r="D19" s="108"/>
      <c r="E19" s="108"/>
      <c r="F19" s="108"/>
      <c r="G19" s="108"/>
      <c r="H19" s="108"/>
      <c r="I19" s="108"/>
      <c r="J19" s="108"/>
      <c r="K19" s="108"/>
      <c r="L19" s="108"/>
      <c r="M19" s="108"/>
      <c r="N19" s="108"/>
      <c r="O19" s="108"/>
      <c r="P19" s="108"/>
      <c r="Q19" s="108"/>
      <c r="R19" s="108"/>
      <c r="S19" s="108"/>
      <c r="T19" s="108"/>
      <c r="U19" s="108"/>
    </row>
    <row r="20" spans="1:21" ht="12.75" customHeight="1" x14ac:dyDescent="0.25">
      <c r="A20" s="123" t="s">
        <v>204</v>
      </c>
      <c r="B20" s="108"/>
      <c r="C20" s="108"/>
      <c r="D20" s="108"/>
      <c r="E20" s="108"/>
      <c r="F20" s="108"/>
      <c r="G20" s="108"/>
      <c r="H20" s="108"/>
      <c r="I20" s="108"/>
      <c r="J20" s="108"/>
      <c r="K20" s="108"/>
      <c r="L20" s="108"/>
      <c r="M20" s="108"/>
      <c r="N20" s="108"/>
      <c r="O20" s="108"/>
      <c r="P20" s="108"/>
      <c r="Q20" s="108"/>
      <c r="R20" s="108"/>
      <c r="S20" s="108"/>
      <c r="T20" s="108"/>
      <c r="U20" s="108"/>
    </row>
    <row r="21" spans="1:21" ht="12.75" customHeight="1" x14ac:dyDescent="0.25">
      <c r="A21" s="123" t="s">
        <v>205</v>
      </c>
      <c r="B21" s="108"/>
      <c r="C21" s="108"/>
      <c r="D21" s="108"/>
      <c r="E21" s="108"/>
      <c r="F21" s="108"/>
      <c r="G21" s="108"/>
      <c r="H21" s="108"/>
      <c r="I21" s="108"/>
      <c r="J21" s="108"/>
      <c r="K21" s="108"/>
      <c r="L21" s="108"/>
      <c r="M21" s="108"/>
      <c r="N21" s="108"/>
      <c r="O21" s="108"/>
      <c r="P21" s="108"/>
      <c r="Q21" s="108"/>
      <c r="R21" s="108"/>
      <c r="S21" s="108"/>
      <c r="T21" s="108"/>
      <c r="U21" s="108"/>
    </row>
    <row r="22" spans="1:21" ht="12.75" customHeight="1" x14ac:dyDescent="0.25">
      <c r="A22" s="108"/>
      <c r="B22" s="108"/>
      <c r="C22" s="108"/>
      <c r="D22" s="108"/>
      <c r="E22" s="108"/>
      <c r="F22" s="108"/>
      <c r="G22" s="108"/>
      <c r="H22" s="108"/>
      <c r="I22" s="108"/>
      <c r="J22" s="108"/>
      <c r="K22" s="108"/>
      <c r="L22" s="108"/>
      <c r="M22" s="108"/>
      <c r="N22" s="108"/>
      <c r="O22" s="108"/>
      <c r="P22" s="108"/>
      <c r="Q22" s="108"/>
      <c r="R22" s="108"/>
      <c r="S22" s="108"/>
      <c r="T22" s="108"/>
      <c r="U22" s="108"/>
    </row>
    <row r="23" spans="1:21" ht="12.75" customHeight="1" x14ac:dyDescent="0.25">
      <c r="A23" s="108"/>
      <c r="B23" s="108"/>
      <c r="C23" s="108"/>
      <c r="D23" s="108"/>
      <c r="E23" s="108"/>
      <c r="F23" s="108"/>
      <c r="G23" s="108"/>
      <c r="H23" s="108"/>
      <c r="I23" s="108"/>
      <c r="J23" s="108"/>
      <c r="K23" s="108"/>
      <c r="L23" s="108"/>
      <c r="M23" s="108"/>
      <c r="N23" s="108"/>
      <c r="O23" s="108"/>
      <c r="P23" s="108"/>
      <c r="Q23" s="108"/>
      <c r="R23" s="108"/>
      <c r="S23" s="108"/>
      <c r="T23" s="108"/>
      <c r="U23" s="108"/>
    </row>
    <row r="24" spans="1:21" ht="12.75" customHeight="1" x14ac:dyDescent="0.25">
      <c r="A24" s="108"/>
      <c r="B24" s="108"/>
      <c r="C24" s="108"/>
      <c r="D24" s="108"/>
      <c r="E24" s="108"/>
      <c r="F24" s="108"/>
      <c r="G24" s="108"/>
      <c r="H24" s="108"/>
      <c r="I24" s="108"/>
      <c r="J24" s="108"/>
      <c r="K24" s="108"/>
      <c r="L24" s="108"/>
      <c r="M24" s="108"/>
      <c r="N24" s="108"/>
      <c r="O24" s="108"/>
      <c r="P24" s="108"/>
      <c r="Q24" s="108"/>
      <c r="R24" s="108"/>
      <c r="S24" s="108"/>
      <c r="T24" s="108"/>
      <c r="U24" s="108"/>
    </row>
    <row r="25" spans="1:21" ht="12.75" customHeight="1" x14ac:dyDescent="0.25">
      <c r="A25" s="108"/>
      <c r="B25" s="108"/>
      <c r="C25" s="108"/>
      <c r="D25" s="108"/>
      <c r="E25" s="108"/>
      <c r="F25" s="108"/>
      <c r="G25" s="108"/>
      <c r="H25" s="108"/>
      <c r="I25" s="108"/>
      <c r="J25" s="108"/>
      <c r="K25" s="108"/>
      <c r="L25" s="108"/>
      <c r="M25" s="108"/>
      <c r="N25" s="108"/>
      <c r="O25" s="108"/>
      <c r="P25" s="108"/>
      <c r="Q25" s="108"/>
      <c r="R25" s="108"/>
      <c r="S25" s="108"/>
      <c r="T25" s="108"/>
      <c r="U25" s="108"/>
    </row>
    <row r="26" spans="1:21" ht="12.75" customHeight="1" x14ac:dyDescent="0.25">
      <c r="A26" s="108"/>
      <c r="B26" s="108"/>
      <c r="C26" s="108"/>
      <c r="D26" s="108"/>
      <c r="E26" s="108"/>
      <c r="F26" s="108"/>
      <c r="G26" s="108"/>
      <c r="H26" s="108"/>
      <c r="I26" s="108"/>
      <c r="J26" s="108"/>
      <c r="K26" s="108"/>
      <c r="L26" s="108"/>
      <c r="M26" s="108"/>
      <c r="N26" s="108"/>
      <c r="O26" s="108"/>
      <c r="P26" s="108"/>
      <c r="Q26" s="108"/>
      <c r="R26" s="108"/>
      <c r="S26" s="108"/>
      <c r="T26" s="108"/>
      <c r="U26" s="108"/>
    </row>
    <row r="27" spans="1:21" ht="12.75" customHeight="1" x14ac:dyDescent="0.25">
      <c r="A27" s="108"/>
      <c r="B27" s="108"/>
      <c r="C27" s="108"/>
      <c r="D27" s="108"/>
      <c r="E27" s="108"/>
      <c r="F27" s="108"/>
      <c r="G27" s="108"/>
      <c r="H27" s="108"/>
      <c r="I27" s="108"/>
      <c r="J27" s="108"/>
      <c r="K27" s="108"/>
      <c r="L27" s="108"/>
      <c r="M27" s="108"/>
      <c r="N27" s="108"/>
      <c r="O27" s="108"/>
      <c r="P27" s="108"/>
      <c r="Q27" s="108"/>
      <c r="R27" s="108"/>
      <c r="S27" s="108"/>
      <c r="T27" s="108"/>
      <c r="U27" s="108"/>
    </row>
    <row r="28" spans="1:21" ht="12.75" customHeight="1" x14ac:dyDescent="0.25">
      <c r="A28" s="108"/>
      <c r="B28" s="108"/>
      <c r="C28" s="108"/>
      <c r="D28" s="108"/>
      <c r="E28" s="108"/>
      <c r="F28" s="108"/>
      <c r="G28" s="108"/>
      <c r="H28" s="108"/>
      <c r="I28" s="108"/>
      <c r="J28" s="108"/>
      <c r="K28" s="108"/>
      <c r="L28" s="108"/>
      <c r="M28" s="108"/>
      <c r="N28" s="108"/>
      <c r="O28" s="108"/>
      <c r="P28" s="108"/>
      <c r="Q28" s="108"/>
      <c r="R28" s="108"/>
      <c r="S28" s="108"/>
      <c r="T28" s="108"/>
      <c r="U28" s="108"/>
    </row>
    <row r="29" spans="1:21" ht="12.75" customHeight="1" x14ac:dyDescent="0.25">
      <c r="A29" s="108"/>
      <c r="B29" s="108"/>
      <c r="C29" s="108"/>
      <c r="D29" s="108"/>
      <c r="E29" s="108"/>
      <c r="F29" s="108"/>
      <c r="G29" s="108"/>
      <c r="H29" s="108"/>
      <c r="I29" s="108"/>
      <c r="J29" s="108"/>
      <c r="K29" s="108"/>
      <c r="L29" s="108"/>
      <c r="M29" s="108"/>
      <c r="N29" s="108"/>
      <c r="O29" s="108"/>
      <c r="P29" s="108"/>
      <c r="Q29" s="108"/>
      <c r="R29" s="108"/>
      <c r="S29" s="108"/>
      <c r="T29" s="108"/>
      <c r="U29" s="108"/>
    </row>
    <row r="30" spans="1:21" ht="12.75" customHeight="1" x14ac:dyDescent="0.25">
      <c r="A30" s="108"/>
      <c r="B30" s="108"/>
      <c r="C30" s="108"/>
      <c r="D30" s="108"/>
      <c r="E30" s="108"/>
      <c r="F30" s="108"/>
      <c r="G30" s="108"/>
      <c r="H30" s="108"/>
      <c r="I30" s="108"/>
      <c r="J30" s="108"/>
      <c r="K30" s="108"/>
      <c r="L30" s="108"/>
      <c r="M30" s="108"/>
      <c r="N30" s="108"/>
      <c r="O30" s="108"/>
      <c r="P30" s="108"/>
      <c r="Q30" s="108"/>
      <c r="R30" s="108"/>
      <c r="S30" s="108"/>
      <c r="T30" s="108"/>
      <c r="U30" s="108"/>
    </row>
    <row r="31" spans="1:21" ht="12.75" customHeight="1" x14ac:dyDescent="0.25">
      <c r="A31" s="108"/>
      <c r="B31" s="108"/>
      <c r="C31" s="108"/>
      <c r="D31" s="108"/>
      <c r="E31" s="108"/>
      <c r="F31" s="108"/>
      <c r="G31" s="108"/>
      <c r="H31" s="108"/>
      <c r="I31" s="108"/>
      <c r="J31" s="108"/>
      <c r="K31" s="108"/>
      <c r="L31" s="108"/>
      <c r="M31" s="108"/>
      <c r="N31" s="108"/>
      <c r="O31" s="108"/>
      <c r="P31" s="108"/>
      <c r="Q31" s="108"/>
      <c r="R31" s="108"/>
      <c r="S31" s="108"/>
      <c r="T31" s="108"/>
      <c r="U31" s="108"/>
    </row>
    <row r="32" spans="1:21" ht="12.75" customHeight="1" x14ac:dyDescent="0.25">
      <c r="A32" s="108"/>
      <c r="B32" s="108"/>
      <c r="C32" s="108"/>
      <c r="D32" s="108"/>
      <c r="E32" s="108"/>
      <c r="F32" s="108"/>
      <c r="G32" s="108"/>
      <c r="H32" s="108"/>
      <c r="I32" s="108"/>
      <c r="J32" s="108"/>
      <c r="K32" s="108"/>
      <c r="L32" s="108"/>
      <c r="M32" s="108"/>
      <c r="N32" s="108"/>
      <c r="O32" s="108"/>
      <c r="P32" s="108"/>
      <c r="Q32" s="108"/>
      <c r="R32" s="108"/>
      <c r="S32" s="108"/>
      <c r="T32" s="108"/>
      <c r="U32" s="108"/>
    </row>
    <row r="33" spans="1:21" ht="12.75" customHeight="1" x14ac:dyDescent="0.25">
      <c r="A33" s="108"/>
      <c r="B33" s="108"/>
      <c r="C33" s="108"/>
      <c r="D33" s="108"/>
      <c r="E33" s="108"/>
      <c r="F33" s="108"/>
      <c r="G33" s="108"/>
      <c r="H33" s="108"/>
      <c r="I33" s="108"/>
      <c r="J33" s="108"/>
      <c r="K33" s="108"/>
      <c r="L33" s="108"/>
      <c r="M33" s="108"/>
      <c r="N33" s="108"/>
      <c r="O33" s="108"/>
      <c r="P33" s="108"/>
      <c r="Q33" s="108"/>
      <c r="R33" s="108"/>
      <c r="S33" s="108"/>
      <c r="T33" s="108"/>
      <c r="U33" s="108"/>
    </row>
    <row r="34" spans="1:21" ht="12.75" customHeight="1" x14ac:dyDescent="0.25">
      <c r="A34" s="108"/>
      <c r="B34" s="108"/>
      <c r="C34" s="108"/>
      <c r="D34" s="108"/>
      <c r="E34" s="108"/>
      <c r="F34" s="108"/>
      <c r="G34" s="108"/>
      <c r="H34" s="108"/>
      <c r="I34" s="108"/>
      <c r="J34" s="108"/>
      <c r="K34" s="108"/>
      <c r="L34" s="108"/>
      <c r="M34" s="108"/>
      <c r="N34" s="108"/>
      <c r="O34" s="108"/>
      <c r="P34" s="108"/>
      <c r="Q34" s="108"/>
      <c r="R34" s="108"/>
      <c r="S34" s="108"/>
      <c r="T34" s="108"/>
      <c r="U34" s="108"/>
    </row>
    <row r="35" spans="1:21" ht="12.75" customHeight="1" x14ac:dyDescent="0.25">
      <c r="A35" s="108"/>
      <c r="B35" s="108"/>
      <c r="C35" s="108"/>
      <c r="D35" s="108"/>
      <c r="E35" s="108"/>
      <c r="F35" s="108"/>
      <c r="G35" s="108"/>
      <c r="H35" s="108"/>
      <c r="I35" s="108"/>
      <c r="J35" s="108"/>
      <c r="K35" s="108"/>
      <c r="L35" s="108"/>
      <c r="M35" s="108"/>
      <c r="N35" s="108"/>
      <c r="O35" s="108"/>
      <c r="P35" s="108"/>
      <c r="Q35" s="108"/>
      <c r="R35" s="108"/>
      <c r="S35" s="108"/>
      <c r="T35" s="108"/>
      <c r="U35" s="108"/>
    </row>
    <row r="36" spans="1:21" ht="12.75" customHeight="1" x14ac:dyDescent="0.25">
      <c r="A36" s="108"/>
      <c r="B36" s="108"/>
      <c r="C36" s="108"/>
      <c r="D36" s="108"/>
      <c r="E36" s="108"/>
      <c r="F36" s="108"/>
      <c r="G36" s="108"/>
      <c r="H36" s="108"/>
      <c r="I36" s="108"/>
      <c r="J36" s="108"/>
      <c r="K36" s="108"/>
      <c r="L36" s="108"/>
      <c r="M36" s="108"/>
      <c r="N36" s="108"/>
      <c r="O36" s="108"/>
      <c r="P36" s="108"/>
      <c r="Q36" s="108"/>
      <c r="R36" s="108"/>
      <c r="S36" s="108"/>
      <c r="T36" s="108"/>
      <c r="U36" s="108"/>
    </row>
    <row r="37" spans="1:21" ht="12.75" customHeight="1" x14ac:dyDescent="0.25">
      <c r="A37" s="108"/>
      <c r="B37" s="108"/>
      <c r="C37" s="108"/>
      <c r="D37" s="108"/>
      <c r="E37" s="108"/>
      <c r="F37" s="108"/>
      <c r="G37" s="108"/>
      <c r="H37" s="108"/>
      <c r="I37" s="108"/>
      <c r="J37" s="108"/>
      <c r="K37" s="108"/>
      <c r="L37" s="108"/>
      <c r="M37" s="108"/>
      <c r="N37" s="108"/>
      <c r="O37" s="108"/>
      <c r="P37" s="108"/>
      <c r="Q37" s="108"/>
      <c r="R37" s="108"/>
      <c r="S37" s="108"/>
      <c r="T37" s="108"/>
      <c r="U37" s="108"/>
    </row>
    <row r="38" spans="1:21" ht="12.75" customHeight="1" x14ac:dyDescent="0.25">
      <c r="A38" s="108"/>
      <c r="B38" s="108"/>
      <c r="C38" s="108"/>
      <c r="D38" s="108"/>
      <c r="E38" s="108"/>
      <c r="F38" s="108"/>
      <c r="G38" s="108"/>
      <c r="H38" s="108"/>
      <c r="I38" s="108"/>
      <c r="J38" s="108"/>
      <c r="K38" s="108"/>
      <c r="L38" s="108"/>
      <c r="M38" s="108"/>
      <c r="N38" s="108"/>
      <c r="O38" s="108"/>
      <c r="P38" s="108"/>
      <c r="Q38" s="108"/>
      <c r="R38" s="108"/>
      <c r="S38" s="108"/>
      <c r="T38" s="108"/>
      <c r="U38" s="108"/>
    </row>
    <row r="39" spans="1:21" ht="12.75" customHeight="1" x14ac:dyDescent="0.25">
      <c r="A39" s="108"/>
      <c r="B39" s="108"/>
      <c r="C39" s="108"/>
      <c r="D39" s="108"/>
      <c r="E39" s="108"/>
      <c r="F39" s="108"/>
      <c r="G39" s="108"/>
      <c r="H39" s="108"/>
      <c r="I39" s="108"/>
      <c r="J39" s="108"/>
      <c r="K39" s="108"/>
      <c r="L39" s="108"/>
      <c r="M39" s="108"/>
      <c r="N39" s="108"/>
      <c r="O39" s="108"/>
      <c r="P39" s="108"/>
      <c r="Q39" s="108"/>
      <c r="R39" s="108"/>
      <c r="S39" s="108"/>
      <c r="T39" s="108"/>
      <c r="U39" s="108"/>
    </row>
    <row r="40" spans="1:21" ht="12.75" customHeight="1" x14ac:dyDescent="0.25">
      <c r="A40" s="108"/>
      <c r="B40" s="108"/>
      <c r="C40" s="108"/>
      <c r="D40" s="108"/>
      <c r="E40" s="108"/>
      <c r="F40" s="108"/>
      <c r="G40" s="108"/>
      <c r="H40" s="108"/>
      <c r="I40" s="108"/>
      <c r="J40" s="108"/>
      <c r="K40" s="108"/>
      <c r="L40" s="108"/>
      <c r="M40" s="108"/>
      <c r="N40" s="108"/>
      <c r="O40" s="108"/>
      <c r="P40" s="108"/>
      <c r="Q40" s="108"/>
      <c r="R40" s="108"/>
      <c r="S40" s="108"/>
      <c r="T40" s="108"/>
      <c r="U40" s="108"/>
    </row>
    <row r="41" spans="1:21" ht="12.75" customHeight="1" x14ac:dyDescent="0.25">
      <c r="A41" s="108"/>
      <c r="B41" s="108"/>
      <c r="C41" s="108"/>
      <c r="D41" s="108"/>
      <c r="E41" s="108"/>
      <c r="F41" s="108"/>
      <c r="G41" s="108"/>
      <c r="H41" s="108"/>
      <c r="I41" s="108"/>
      <c r="J41" s="108"/>
      <c r="K41" s="108"/>
      <c r="L41" s="108"/>
      <c r="M41" s="108"/>
      <c r="N41" s="108"/>
      <c r="O41" s="108"/>
      <c r="P41" s="108"/>
      <c r="Q41" s="108"/>
      <c r="R41" s="108"/>
      <c r="S41" s="108"/>
      <c r="T41" s="108"/>
      <c r="U41" s="108"/>
    </row>
    <row r="42" spans="1:21" ht="12.75" customHeight="1" x14ac:dyDescent="0.25">
      <c r="A42" s="108"/>
      <c r="B42" s="108"/>
      <c r="C42" s="108"/>
      <c r="D42" s="108"/>
      <c r="E42" s="108"/>
      <c r="F42" s="108"/>
      <c r="G42" s="108"/>
      <c r="H42" s="108"/>
      <c r="I42" s="108"/>
      <c r="J42" s="108"/>
      <c r="K42" s="108"/>
      <c r="L42" s="108"/>
      <c r="M42" s="108"/>
      <c r="N42" s="108"/>
      <c r="O42" s="108"/>
      <c r="P42" s="108"/>
      <c r="Q42" s="108"/>
      <c r="R42" s="108"/>
      <c r="S42" s="108"/>
      <c r="T42" s="108"/>
      <c r="U42" s="108"/>
    </row>
    <row r="43" spans="1:21" ht="12.75" customHeight="1" x14ac:dyDescent="0.25">
      <c r="A43" s="108"/>
      <c r="B43" s="108"/>
      <c r="C43" s="108"/>
      <c r="D43" s="108"/>
      <c r="E43" s="108"/>
      <c r="F43" s="108"/>
      <c r="G43" s="108"/>
      <c r="H43" s="108"/>
      <c r="I43" s="108"/>
      <c r="J43" s="108"/>
      <c r="K43" s="108"/>
      <c r="L43" s="108"/>
      <c r="M43" s="108"/>
      <c r="N43" s="108"/>
      <c r="O43" s="108"/>
      <c r="P43" s="108"/>
      <c r="Q43" s="108"/>
      <c r="R43" s="108"/>
      <c r="S43" s="108"/>
      <c r="T43" s="108"/>
      <c r="U43" s="108"/>
    </row>
    <row r="44" spans="1:21" ht="12.75" customHeight="1" x14ac:dyDescent="0.25">
      <c r="A44" s="108"/>
      <c r="B44" s="108"/>
      <c r="C44" s="108"/>
      <c r="D44" s="108"/>
      <c r="E44" s="108"/>
      <c r="F44" s="108"/>
      <c r="G44" s="108"/>
      <c r="H44" s="108"/>
      <c r="I44" s="108"/>
      <c r="J44" s="108"/>
      <c r="K44" s="108"/>
      <c r="L44" s="108"/>
      <c r="M44" s="108"/>
      <c r="N44" s="108"/>
      <c r="O44" s="108"/>
      <c r="P44" s="108"/>
      <c r="Q44" s="108"/>
      <c r="R44" s="108"/>
      <c r="S44" s="108"/>
      <c r="T44" s="108"/>
      <c r="U44" s="108"/>
    </row>
    <row r="45" spans="1:21" ht="12.75" customHeight="1" x14ac:dyDescent="0.25">
      <c r="A45" s="108"/>
      <c r="B45" s="108"/>
      <c r="C45" s="108"/>
      <c r="D45" s="108"/>
      <c r="E45" s="108"/>
      <c r="F45" s="108"/>
      <c r="G45" s="108"/>
      <c r="H45" s="108"/>
      <c r="I45" s="108"/>
      <c r="J45" s="108"/>
      <c r="K45" s="108"/>
      <c r="L45" s="108"/>
      <c r="M45" s="108"/>
      <c r="N45" s="108"/>
      <c r="O45" s="108"/>
      <c r="P45" s="108"/>
      <c r="Q45" s="108"/>
      <c r="R45" s="108"/>
      <c r="S45" s="108"/>
      <c r="T45" s="108"/>
      <c r="U45" s="108"/>
    </row>
    <row r="46" spans="1:21" ht="12.75" customHeight="1" x14ac:dyDescent="0.25">
      <c r="A46" s="108"/>
      <c r="B46" s="108"/>
      <c r="C46" s="108"/>
      <c r="D46" s="108"/>
      <c r="E46" s="108"/>
      <c r="F46" s="108"/>
      <c r="G46" s="108"/>
      <c r="H46" s="108"/>
      <c r="I46" s="108"/>
      <c r="J46" s="108"/>
      <c r="K46" s="108"/>
      <c r="L46" s="108"/>
      <c r="M46" s="108"/>
      <c r="N46" s="108"/>
      <c r="O46" s="108"/>
      <c r="P46" s="108"/>
      <c r="Q46" s="108"/>
      <c r="R46" s="108"/>
      <c r="S46" s="108"/>
      <c r="T46" s="108"/>
      <c r="U46" s="108"/>
    </row>
    <row r="47" spans="1:21" ht="12.75" customHeight="1" x14ac:dyDescent="0.25">
      <c r="A47" s="108"/>
      <c r="B47" s="108"/>
      <c r="C47" s="108"/>
      <c r="D47" s="108"/>
      <c r="E47" s="108"/>
      <c r="F47" s="108"/>
      <c r="G47" s="108"/>
      <c r="H47" s="108"/>
      <c r="I47" s="108"/>
      <c r="J47" s="108"/>
      <c r="K47" s="108"/>
      <c r="L47" s="108"/>
      <c r="M47" s="108"/>
      <c r="N47" s="108"/>
      <c r="O47" s="108"/>
      <c r="P47" s="108"/>
      <c r="Q47" s="108"/>
      <c r="R47" s="108"/>
      <c r="S47" s="108"/>
      <c r="T47" s="108"/>
      <c r="U47" s="108"/>
    </row>
    <row r="48" spans="1:21" ht="12.75" customHeight="1" x14ac:dyDescent="0.25">
      <c r="A48" s="108"/>
      <c r="B48" s="108"/>
      <c r="C48" s="108"/>
      <c r="D48" s="108"/>
      <c r="E48" s="108"/>
      <c r="F48" s="108"/>
      <c r="G48" s="108"/>
      <c r="H48" s="108"/>
      <c r="I48" s="108"/>
      <c r="J48" s="108"/>
      <c r="K48" s="108"/>
      <c r="L48" s="108"/>
      <c r="M48" s="108"/>
      <c r="N48" s="108"/>
      <c r="O48" s="108"/>
      <c r="P48" s="108"/>
      <c r="Q48" s="108"/>
      <c r="R48" s="108"/>
      <c r="S48" s="108"/>
      <c r="T48" s="108"/>
      <c r="U48" s="108"/>
    </row>
    <row r="49" spans="1:21" ht="12.75" customHeight="1" x14ac:dyDescent="0.25">
      <c r="A49" s="108"/>
      <c r="B49" s="108"/>
      <c r="C49" s="108"/>
      <c r="D49" s="108"/>
      <c r="E49" s="108"/>
      <c r="F49" s="108"/>
      <c r="G49" s="108"/>
      <c r="H49" s="108"/>
      <c r="I49" s="108"/>
      <c r="J49" s="108"/>
      <c r="K49" s="108"/>
      <c r="L49" s="108"/>
      <c r="M49" s="108"/>
      <c r="N49" s="108"/>
      <c r="O49" s="108"/>
      <c r="P49" s="108"/>
      <c r="Q49" s="108"/>
      <c r="R49" s="108"/>
      <c r="S49" s="108"/>
      <c r="T49" s="108"/>
      <c r="U49" s="108"/>
    </row>
    <row r="50" spans="1:21" ht="12.75" customHeight="1" x14ac:dyDescent="0.25">
      <c r="A50" s="108"/>
      <c r="B50" s="108"/>
      <c r="C50" s="108"/>
      <c r="D50" s="108"/>
      <c r="E50" s="108"/>
      <c r="F50" s="108"/>
      <c r="G50" s="108"/>
      <c r="H50" s="108"/>
      <c r="I50" s="108"/>
      <c r="J50" s="108"/>
      <c r="K50" s="108"/>
      <c r="L50" s="108"/>
      <c r="M50" s="108"/>
      <c r="N50" s="108"/>
      <c r="O50" s="108"/>
      <c r="P50" s="108"/>
      <c r="Q50" s="108"/>
      <c r="R50" s="108"/>
      <c r="S50" s="108"/>
      <c r="T50" s="108"/>
      <c r="U50" s="108"/>
    </row>
    <row r="51" spans="1:21" ht="12.75" customHeight="1" x14ac:dyDescent="0.25">
      <c r="A51" s="108"/>
      <c r="B51" s="108"/>
      <c r="C51" s="108"/>
      <c r="D51" s="108"/>
      <c r="E51" s="108"/>
      <c r="F51" s="108"/>
      <c r="G51" s="108"/>
      <c r="H51" s="108"/>
      <c r="I51" s="108"/>
      <c r="J51" s="108"/>
      <c r="K51" s="108"/>
      <c r="L51" s="108"/>
      <c r="M51" s="108"/>
      <c r="N51" s="108"/>
      <c r="O51" s="108"/>
      <c r="P51" s="108"/>
      <c r="Q51" s="108"/>
      <c r="R51" s="108"/>
      <c r="S51" s="108"/>
      <c r="T51" s="108"/>
      <c r="U51" s="108"/>
    </row>
    <row r="52" spans="1:21" ht="12.75" customHeight="1" x14ac:dyDescent="0.25">
      <c r="A52" s="108"/>
      <c r="B52" s="108"/>
      <c r="C52" s="108"/>
      <c r="D52" s="108"/>
      <c r="E52" s="108"/>
      <c r="F52" s="108"/>
      <c r="G52" s="108"/>
      <c r="H52" s="108"/>
      <c r="I52" s="108"/>
      <c r="J52" s="108"/>
      <c r="K52" s="108"/>
      <c r="L52" s="108"/>
      <c r="M52" s="108"/>
      <c r="N52" s="108"/>
      <c r="O52" s="108"/>
      <c r="P52" s="108"/>
      <c r="Q52" s="108"/>
      <c r="R52" s="108"/>
      <c r="S52" s="108"/>
      <c r="T52" s="108"/>
      <c r="U52" s="108"/>
    </row>
    <row r="53" spans="1:21" ht="12.75" customHeight="1" x14ac:dyDescent="0.25">
      <c r="A53" s="108"/>
      <c r="B53" s="108"/>
      <c r="C53" s="108"/>
      <c r="D53" s="108"/>
      <c r="E53" s="108"/>
      <c r="F53" s="108"/>
      <c r="G53" s="108"/>
      <c r="H53" s="108"/>
      <c r="I53" s="108"/>
      <c r="J53" s="108"/>
      <c r="K53" s="108"/>
      <c r="L53" s="108"/>
      <c r="M53" s="108"/>
      <c r="N53" s="108"/>
      <c r="O53" s="108"/>
      <c r="P53" s="108"/>
      <c r="Q53" s="108"/>
      <c r="R53" s="108"/>
      <c r="S53" s="108"/>
      <c r="T53" s="108"/>
      <c r="U53" s="108"/>
    </row>
    <row r="54" spans="1:21" ht="12.75" customHeight="1" x14ac:dyDescent="0.25">
      <c r="A54" s="108"/>
      <c r="B54" s="108"/>
      <c r="C54" s="108"/>
      <c r="D54" s="108"/>
      <c r="E54" s="108"/>
      <c r="F54" s="108"/>
      <c r="G54" s="108"/>
      <c r="H54" s="108"/>
      <c r="I54" s="108"/>
      <c r="J54" s="108"/>
      <c r="K54" s="108"/>
      <c r="L54" s="108"/>
      <c r="M54" s="108"/>
      <c r="N54" s="108"/>
      <c r="O54" s="108"/>
      <c r="P54" s="108"/>
      <c r="Q54" s="108"/>
      <c r="R54" s="108"/>
      <c r="S54" s="108"/>
      <c r="T54" s="108"/>
      <c r="U54" s="108"/>
    </row>
    <row r="55" spans="1:21" ht="12.75" customHeight="1" x14ac:dyDescent="0.25">
      <c r="A55" s="108"/>
      <c r="B55" s="108"/>
      <c r="C55" s="108"/>
      <c r="D55" s="108"/>
      <c r="E55" s="108"/>
      <c r="F55" s="108"/>
      <c r="G55" s="108"/>
      <c r="H55" s="108"/>
      <c r="I55" s="108"/>
      <c r="J55" s="108"/>
      <c r="K55" s="108"/>
      <c r="L55" s="108"/>
      <c r="M55" s="108"/>
      <c r="N55" s="108"/>
      <c r="O55" s="108"/>
      <c r="P55" s="108"/>
      <c r="Q55" s="108"/>
      <c r="R55" s="108"/>
      <c r="S55" s="108"/>
      <c r="T55" s="108"/>
      <c r="U55" s="108"/>
    </row>
    <row r="56" spans="1:21" ht="12.75" customHeight="1" x14ac:dyDescent="0.25">
      <c r="A56" s="108"/>
      <c r="B56" s="108"/>
      <c r="C56" s="108"/>
      <c r="D56" s="108"/>
      <c r="E56" s="108"/>
      <c r="F56" s="108"/>
      <c r="G56" s="108"/>
      <c r="H56" s="108"/>
      <c r="I56" s="108"/>
      <c r="J56" s="108"/>
      <c r="K56" s="108"/>
      <c r="L56" s="108"/>
      <c r="M56" s="108"/>
      <c r="N56" s="108"/>
      <c r="O56" s="108"/>
      <c r="P56" s="108"/>
      <c r="Q56" s="108"/>
      <c r="R56" s="108"/>
      <c r="S56" s="108"/>
      <c r="T56" s="108"/>
      <c r="U56" s="108"/>
    </row>
    <row r="57" spans="1:21" ht="12.75" customHeight="1" x14ac:dyDescent="0.25">
      <c r="A57" s="108"/>
      <c r="B57" s="108"/>
      <c r="C57" s="108"/>
      <c r="D57" s="108"/>
      <c r="E57" s="108"/>
      <c r="F57" s="108"/>
      <c r="G57" s="108"/>
      <c r="H57" s="108"/>
      <c r="I57" s="108"/>
      <c r="J57" s="108"/>
      <c r="K57" s="108"/>
      <c r="L57" s="108"/>
      <c r="M57" s="108"/>
      <c r="N57" s="108"/>
      <c r="O57" s="108"/>
      <c r="P57" s="108"/>
      <c r="Q57" s="108"/>
      <c r="R57" s="108"/>
      <c r="S57" s="108"/>
      <c r="T57" s="108"/>
      <c r="U57" s="108"/>
    </row>
    <row r="58" spans="1:21" ht="12.75" customHeight="1" x14ac:dyDescent="0.25">
      <c r="A58" s="108"/>
      <c r="B58" s="108"/>
      <c r="C58" s="108"/>
      <c r="D58" s="108"/>
      <c r="E58" s="108"/>
      <c r="F58" s="108"/>
      <c r="G58" s="108"/>
      <c r="H58" s="108"/>
      <c r="I58" s="108"/>
      <c r="J58" s="108"/>
      <c r="K58" s="108"/>
      <c r="L58" s="108"/>
      <c r="M58" s="108"/>
      <c r="N58" s="108"/>
      <c r="O58" s="108"/>
      <c r="P58" s="108"/>
      <c r="Q58" s="108"/>
      <c r="R58" s="108"/>
      <c r="S58" s="108"/>
      <c r="T58" s="108"/>
      <c r="U58" s="108"/>
    </row>
    <row r="59" spans="1:21" ht="12.75" customHeight="1" x14ac:dyDescent="0.25">
      <c r="A59" s="108"/>
      <c r="B59" s="108"/>
      <c r="C59" s="108"/>
      <c r="D59" s="108"/>
      <c r="E59" s="108"/>
      <c r="F59" s="108"/>
      <c r="G59" s="108"/>
      <c r="H59" s="108"/>
      <c r="I59" s="108"/>
      <c r="J59" s="108"/>
      <c r="K59" s="108"/>
      <c r="L59" s="108"/>
      <c r="M59" s="108"/>
      <c r="N59" s="108"/>
      <c r="O59" s="108"/>
      <c r="P59" s="108"/>
      <c r="Q59" s="108"/>
      <c r="R59" s="108"/>
      <c r="S59" s="108"/>
      <c r="T59" s="108"/>
      <c r="U59" s="108"/>
    </row>
    <row r="60" spans="1:21" ht="12.75" customHeight="1" x14ac:dyDescent="0.25">
      <c r="A60" s="108"/>
      <c r="B60" s="108"/>
      <c r="C60" s="108"/>
      <c r="D60" s="108"/>
      <c r="E60" s="108"/>
      <c r="F60" s="108"/>
      <c r="G60" s="108"/>
      <c r="H60" s="108"/>
      <c r="I60" s="108"/>
      <c r="J60" s="108"/>
      <c r="K60" s="108"/>
      <c r="L60" s="108"/>
      <c r="M60" s="108"/>
      <c r="N60" s="108"/>
      <c r="O60" s="108"/>
      <c r="P60" s="108"/>
      <c r="Q60" s="108"/>
      <c r="R60" s="108"/>
      <c r="S60" s="108"/>
      <c r="T60" s="108"/>
      <c r="U60" s="108"/>
    </row>
    <row r="61" spans="1:21" ht="12.75" customHeight="1" x14ac:dyDescent="0.25">
      <c r="A61" s="108"/>
      <c r="B61" s="108"/>
      <c r="C61" s="108"/>
      <c r="D61" s="108"/>
      <c r="E61" s="108"/>
      <c r="F61" s="108"/>
      <c r="G61" s="108"/>
      <c r="H61" s="108"/>
      <c r="I61" s="108"/>
      <c r="J61" s="108"/>
      <c r="K61" s="108"/>
      <c r="L61" s="108"/>
      <c r="M61" s="108"/>
      <c r="N61" s="108"/>
      <c r="O61" s="108"/>
      <c r="P61" s="108"/>
      <c r="Q61" s="108"/>
      <c r="R61" s="108"/>
      <c r="S61" s="108"/>
      <c r="T61" s="108"/>
      <c r="U61" s="108"/>
    </row>
    <row r="62" spans="1:21" ht="12.75" customHeight="1" x14ac:dyDescent="0.25">
      <c r="A62" s="108"/>
      <c r="B62" s="108"/>
      <c r="C62" s="108"/>
      <c r="D62" s="108"/>
      <c r="E62" s="108"/>
      <c r="F62" s="108"/>
      <c r="G62" s="108"/>
      <c r="H62" s="108"/>
      <c r="I62" s="108"/>
      <c r="J62" s="108"/>
      <c r="K62" s="108"/>
      <c r="L62" s="108"/>
      <c r="M62" s="108"/>
      <c r="N62" s="108"/>
      <c r="O62" s="108"/>
      <c r="P62" s="108"/>
      <c r="Q62" s="108"/>
      <c r="R62" s="108"/>
      <c r="S62" s="108"/>
      <c r="T62" s="108"/>
      <c r="U62" s="108"/>
    </row>
    <row r="63" spans="1:21" ht="12.75" customHeight="1" x14ac:dyDescent="0.25">
      <c r="A63" s="108"/>
      <c r="B63" s="108"/>
      <c r="C63" s="108"/>
      <c r="D63" s="108"/>
      <c r="E63" s="108"/>
      <c r="F63" s="108"/>
      <c r="G63" s="108"/>
      <c r="H63" s="108"/>
      <c r="I63" s="108"/>
      <c r="J63" s="108"/>
      <c r="K63" s="108"/>
      <c r="L63" s="108"/>
      <c r="M63" s="108"/>
      <c r="N63" s="108"/>
      <c r="O63" s="108"/>
      <c r="P63" s="108"/>
      <c r="Q63" s="108"/>
      <c r="R63" s="108"/>
      <c r="S63" s="108"/>
      <c r="T63" s="108"/>
      <c r="U63" s="108"/>
    </row>
    <row r="64" spans="1:21" ht="12.75" customHeight="1" x14ac:dyDescent="0.25">
      <c r="A64" s="108"/>
      <c r="B64" s="108"/>
      <c r="C64" s="108"/>
      <c r="D64" s="108"/>
      <c r="E64" s="108"/>
      <c r="F64" s="108"/>
      <c r="G64" s="108"/>
      <c r="H64" s="108"/>
      <c r="I64" s="108"/>
      <c r="J64" s="108"/>
      <c r="K64" s="108"/>
      <c r="L64" s="108"/>
      <c r="M64" s="108"/>
      <c r="N64" s="108"/>
      <c r="O64" s="108"/>
      <c r="P64" s="108"/>
      <c r="Q64" s="108"/>
      <c r="R64" s="108"/>
      <c r="S64" s="108"/>
      <c r="T64" s="108"/>
      <c r="U64" s="108"/>
    </row>
    <row r="65" spans="1:21" ht="12.75" customHeight="1" x14ac:dyDescent="0.25">
      <c r="A65" s="108"/>
      <c r="B65" s="108"/>
      <c r="C65" s="108"/>
      <c r="D65" s="108"/>
      <c r="E65" s="108"/>
      <c r="F65" s="108"/>
      <c r="G65" s="108"/>
      <c r="H65" s="108"/>
      <c r="I65" s="108"/>
      <c r="J65" s="108"/>
      <c r="K65" s="108"/>
      <c r="L65" s="108"/>
      <c r="M65" s="108"/>
      <c r="N65" s="108"/>
      <c r="O65" s="108"/>
      <c r="P65" s="108"/>
      <c r="Q65" s="108"/>
      <c r="R65" s="108"/>
      <c r="S65" s="108"/>
      <c r="T65" s="108"/>
      <c r="U65" s="108"/>
    </row>
    <row r="66" spans="1:21" ht="12.75" customHeight="1" x14ac:dyDescent="0.25">
      <c r="A66" s="108"/>
      <c r="B66" s="108"/>
      <c r="C66" s="108"/>
      <c r="D66" s="108"/>
      <c r="E66" s="108"/>
      <c r="F66" s="108"/>
      <c r="G66" s="108"/>
      <c r="H66" s="108"/>
      <c r="I66" s="108"/>
      <c r="J66" s="108"/>
      <c r="K66" s="108"/>
      <c r="L66" s="108"/>
      <c r="M66" s="108"/>
      <c r="N66" s="108"/>
      <c r="O66" s="108"/>
      <c r="P66" s="108"/>
      <c r="Q66" s="108"/>
      <c r="R66" s="108"/>
      <c r="S66" s="108"/>
      <c r="T66" s="108"/>
      <c r="U66" s="108"/>
    </row>
    <row r="67" spans="1:21" ht="12.75" customHeight="1" x14ac:dyDescent="0.25">
      <c r="A67" s="108"/>
      <c r="B67" s="108"/>
      <c r="C67" s="108"/>
      <c r="D67" s="108"/>
      <c r="E67" s="108"/>
      <c r="F67" s="108"/>
      <c r="G67" s="108"/>
      <c r="H67" s="108"/>
      <c r="I67" s="108"/>
      <c r="J67" s="108"/>
      <c r="K67" s="108"/>
      <c r="L67" s="108"/>
      <c r="M67" s="108"/>
      <c r="N67" s="108"/>
      <c r="O67" s="108"/>
      <c r="P67" s="108"/>
      <c r="Q67" s="108"/>
      <c r="R67" s="108"/>
      <c r="S67" s="108"/>
      <c r="T67" s="108"/>
      <c r="U67" s="108"/>
    </row>
    <row r="68" spans="1:21" ht="12.75" customHeight="1" x14ac:dyDescent="0.25">
      <c r="A68" s="108"/>
      <c r="B68" s="108"/>
      <c r="C68" s="108"/>
      <c r="D68" s="108"/>
      <c r="E68" s="108"/>
      <c r="F68" s="108"/>
      <c r="G68" s="108"/>
      <c r="H68" s="108"/>
      <c r="I68" s="108"/>
      <c r="J68" s="108"/>
      <c r="K68" s="108"/>
      <c r="L68" s="108"/>
      <c r="M68" s="108"/>
      <c r="N68" s="108"/>
      <c r="O68" s="108"/>
      <c r="P68" s="108"/>
      <c r="Q68" s="108"/>
      <c r="R68" s="108"/>
      <c r="S68" s="108"/>
      <c r="T68" s="108"/>
      <c r="U68" s="108"/>
    </row>
    <row r="69" spans="1:21" ht="12.75" customHeight="1" x14ac:dyDescent="0.25">
      <c r="A69" s="108"/>
      <c r="B69" s="108"/>
      <c r="C69" s="108"/>
      <c r="D69" s="108"/>
      <c r="E69" s="108"/>
      <c r="F69" s="108"/>
      <c r="G69" s="108"/>
      <c r="H69" s="108"/>
      <c r="I69" s="108"/>
      <c r="J69" s="108"/>
      <c r="K69" s="108"/>
      <c r="L69" s="108"/>
      <c r="M69" s="108"/>
      <c r="N69" s="108"/>
      <c r="O69" s="108"/>
      <c r="P69" s="108"/>
      <c r="Q69" s="108"/>
      <c r="R69" s="108"/>
      <c r="S69" s="108"/>
      <c r="T69" s="108"/>
      <c r="U69" s="108"/>
    </row>
    <row r="70" spans="1:21" ht="12.75" customHeight="1" x14ac:dyDescent="0.25">
      <c r="A70" s="108"/>
      <c r="B70" s="108"/>
      <c r="C70" s="108"/>
      <c r="D70" s="108"/>
      <c r="E70" s="108"/>
      <c r="F70" s="108"/>
      <c r="G70" s="108"/>
      <c r="H70" s="108"/>
      <c r="I70" s="108"/>
      <c r="J70" s="108"/>
      <c r="K70" s="108"/>
      <c r="L70" s="108"/>
      <c r="M70" s="108"/>
      <c r="N70" s="108"/>
      <c r="O70" s="108"/>
      <c r="P70" s="108"/>
      <c r="Q70" s="108"/>
      <c r="R70" s="108"/>
      <c r="S70" s="108"/>
      <c r="T70" s="108"/>
      <c r="U70" s="108"/>
    </row>
    <row r="71" spans="1:21" ht="12.75" customHeight="1" x14ac:dyDescent="0.25">
      <c r="A71" s="108"/>
      <c r="B71" s="108"/>
      <c r="C71" s="108"/>
      <c r="D71" s="108"/>
      <c r="E71" s="108"/>
      <c r="F71" s="108"/>
      <c r="G71" s="108"/>
      <c r="H71" s="108"/>
      <c r="I71" s="108"/>
      <c r="J71" s="108"/>
      <c r="K71" s="108"/>
      <c r="L71" s="108"/>
      <c r="M71" s="108"/>
      <c r="N71" s="108"/>
      <c r="O71" s="108"/>
      <c r="P71" s="108"/>
      <c r="Q71" s="108"/>
      <c r="R71" s="108"/>
      <c r="S71" s="108"/>
      <c r="T71" s="108"/>
      <c r="U71" s="108"/>
    </row>
    <row r="72" spans="1:21" ht="12.75" customHeight="1" x14ac:dyDescent="0.25">
      <c r="A72" s="108"/>
      <c r="B72" s="108"/>
      <c r="C72" s="108"/>
      <c r="D72" s="108"/>
      <c r="E72" s="108"/>
      <c r="F72" s="108"/>
      <c r="G72" s="108"/>
      <c r="H72" s="108"/>
      <c r="I72" s="108"/>
      <c r="J72" s="108"/>
      <c r="K72" s="108"/>
      <c r="L72" s="108"/>
      <c r="M72" s="108"/>
      <c r="N72" s="108"/>
      <c r="O72" s="108"/>
      <c r="P72" s="108"/>
      <c r="Q72" s="108"/>
      <c r="R72" s="108"/>
      <c r="S72" s="108"/>
      <c r="T72" s="108"/>
      <c r="U72" s="108"/>
    </row>
    <row r="73" spans="1:21" ht="12.75" customHeight="1" x14ac:dyDescent="0.25">
      <c r="A73" s="108"/>
      <c r="B73" s="108"/>
      <c r="C73" s="108"/>
      <c r="D73" s="108"/>
      <c r="E73" s="108"/>
      <c r="F73" s="108"/>
      <c r="G73" s="108"/>
      <c r="H73" s="108"/>
      <c r="I73" s="108"/>
      <c r="J73" s="108"/>
      <c r="K73" s="108"/>
      <c r="L73" s="108"/>
      <c r="M73" s="108"/>
      <c r="N73" s="108"/>
      <c r="O73" s="108"/>
      <c r="P73" s="108"/>
      <c r="Q73" s="108"/>
      <c r="R73" s="108"/>
      <c r="S73" s="108"/>
      <c r="T73" s="108"/>
      <c r="U73" s="108"/>
    </row>
    <row r="74" spans="1:21" ht="12.75" customHeight="1" x14ac:dyDescent="0.25">
      <c r="A74" s="108"/>
      <c r="B74" s="108"/>
      <c r="C74" s="108"/>
      <c r="D74" s="108"/>
      <c r="E74" s="108"/>
      <c r="F74" s="108"/>
      <c r="G74" s="108"/>
      <c r="H74" s="108"/>
      <c r="I74" s="108"/>
      <c r="J74" s="108"/>
      <c r="K74" s="108"/>
      <c r="L74" s="108"/>
      <c r="M74" s="108"/>
      <c r="N74" s="108"/>
      <c r="O74" s="108"/>
      <c r="P74" s="108"/>
      <c r="Q74" s="108"/>
      <c r="R74" s="108"/>
      <c r="S74" s="108"/>
      <c r="T74" s="108"/>
      <c r="U74" s="108"/>
    </row>
    <row r="75" spans="1:21" ht="12.75" customHeight="1" x14ac:dyDescent="0.25">
      <c r="A75" s="108"/>
      <c r="B75" s="108"/>
      <c r="C75" s="108"/>
      <c r="D75" s="108"/>
      <c r="E75" s="108"/>
      <c r="F75" s="108"/>
      <c r="G75" s="108"/>
      <c r="H75" s="108"/>
      <c r="I75" s="108"/>
      <c r="J75" s="108"/>
      <c r="K75" s="108"/>
      <c r="L75" s="108"/>
      <c r="M75" s="108"/>
      <c r="N75" s="108"/>
      <c r="O75" s="108"/>
      <c r="P75" s="108"/>
      <c r="Q75" s="108"/>
      <c r="R75" s="108"/>
      <c r="S75" s="108"/>
      <c r="T75" s="108"/>
      <c r="U75" s="108"/>
    </row>
    <row r="76" spans="1:21" ht="12.75" customHeight="1" x14ac:dyDescent="0.25">
      <c r="A76" s="108"/>
      <c r="B76" s="108"/>
      <c r="C76" s="108"/>
      <c r="D76" s="108"/>
      <c r="E76" s="108"/>
      <c r="F76" s="108"/>
      <c r="G76" s="108"/>
      <c r="H76" s="108"/>
      <c r="I76" s="108"/>
      <c r="J76" s="108"/>
      <c r="K76" s="108"/>
      <c r="L76" s="108"/>
      <c r="M76" s="108"/>
      <c r="N76" s="108"/>
      <c r="O76" s="108"/>
      <c r="P76" s="108"/>
      <c r="Q76" s="108"/>
      <c r="R76" s="108"/>
      <c r="S76" s="108"/>
      <c r="T76" s="108"/>
      <c r="U76" s="108"/>
    </row>
    <row r="77" spans="1:21" ht="12.75" customHeight="1" x14ac:dyDescent="0.25">
      <c r="A77" s="108"/>
      <c r="B77" s="108"/>
      <c r="C77" s="108"/>
      <c r="D77" s="108"/>
      <c r="E77" s="108"/>
      <c r="F77" s="108"/>
      <c r="G77" s="108"/>
      <c r="H77" s="108"/>
      <c r="I77" s="108"/>
      <c r="J77" s="108"/>
      <c r="K77" s="108"/>
      <c r="L77" s="108"/>
      <c r="M77" s="108"/>
      <c r="N77" s="108"/>
      <c r="O77" s="108"/>
      <c r="P77" s="108"/>
      <c r="Q77" s="108"/>
      <c r="R77" s="108"/>
      <c r="S77" s="108"/>
      <c r="T77" s="108"/>
      <c r="U77" s="108"/>
    </row>
    <row r="78" spans="1:21" ht="12.75" customHeight="1" x14ac:dyDescent="0.25">
      <c r="A78" s="108"/>
      <c r="B78" s="108"/>
      <c r="C78" s="108"/>
      <c r="D78" s="108"/>
      <c r="E78" s="108"/>
      <c r="F78" s="108"/>
      <c r="G78" s="108"/>
      <c r="H78" s="108"/>
      <c r="I78" s="108"/>
      <c r="J78" s="108"/>
      <c r="K78" s="108"/>
      <c r="L78" s="108"/>
      <c r="M78" s="108"/>
      <c r="N78" s="108"/>
      <c r="O78" s="108"/>
      <c r="P78" s="108"/>
      <c r="Q78" s="108"/>
      <c r="R78" s="108"/>
      <c r="S78" s="108"/>
      <c r="T78" s="108"/>
      <c r="U78" s="108"/>
    </row>
    <row r="79" spans="1:21" ht="12.75" customHeight="1" x14ac:dyDescent="0.25">
      <c r="A79" s="108"/>
      <c r="B79" s="108"/>
      <c r="C79" s="108"/>
      <c r="D79" s="108"/>
      <c r="E79" s="108"/>
      <c r="F79" s="108"/>
      <c r="G79" s="108"/>
      <c r="H79" s="108"/>
      <c r="I79" s="108"/>
      <c r="J79" s="108"/>
      <c r="K79" s="108"/>
      <c r="L79" s="108"/>
      <c r="M79" s="108"/>
      <c r="N79" s="108"/>
      <c r="O79" s="108"/>
      <c r="P79" s="108"/>
      <c r="Q79" s="108"/>
      <c r="R79" s="108"/>
      <c r="S79" s="108"/>
      <c r="T79" s="108"/>
      <c r="U79" s="108"/>
    </row>
    <row r="80" spans="1:21" ht="12.75" customHeight="1" x14ac:dyDescent="0.25">
      <c r="A80" s="108"/>
      <c r="B80" s="108"/>
      <c r="C80" s="108"/>
      <c r="D80" s="108"/>
      <c r="E80" s="108"/>
      <c r="F80" s="108"/>
      <c r="G80" s="108"/>
      <c r="H80" s="108"/>
      <c r="I80" s="108"/>
      <c r="J80" s="108"/>
      <c r="K80" s="108"/>
      <c r="L80" s="108"/>
      <c r="M80" s="108"/>
      <c r="N80" s="108"/>
      <c r="O80" s="108"/>
      <c r="P80" s="108"/>
      <c r="Q80" s="108"/>
      <c r="R80" s="108"/>
      <c r="S80" s="108"/>
      <c r="T80" s="108"/>
      <c r="U80" s="108"/>
    </row>
    <row r="81" spans="1:21" ht="12.75" customHeight="1" x14ac:dyDescent="0.25">
      <c r="A81" s="108"/>
      <c r="B81" s="108"/>
      <c r="C81" s="108"/>
      <c r="D81" s="108"/>
      <c r="E81" s="108"/>
      <c r="F81" s="108"/>
      <c r="G81" s="108"/>
      <c r="H81" s="108"/>
      <c r="I81" s="108"/>
      <c r="J81" s="108"/>
      <c r="K81" s="108"/>
      <c r="L81" s="108"/>
      <c r="M81" s="108"/>
      <c r="N81" s="108"/>
      <c r="O81" s="108"/>
      <c r="P81" s="108"/>
      <c r="Q81" s="108"/>
      <c r="R81" s="108"/>
      <c r="S81" s="108"/>
      <c r="T81" s="108"/>
      <c r="U81" s="108"/>
    </row>
    <row r="82" spans="1:21" ht="12.75" customHeight="1" x14ac:dyDescent="0.25">
      <c r="A82" s="108"/>
      <c r="B82" s="108"/>
      <c r="C82" s="108"/>
      <c r="D82" s="108"/>
      <c r="E82" s="108"/>
      <c r="F82" s="108"/>
      <c r="G82" s="108"/>
      <c r="H82" s="108"/>
      <c r="I82" s="108"/>
      <c r="J82" s="108"/>
      <c r="K82" s="108"/>
      <c r="L82" s="108"/>
      <c r="M82" s="108"/>
      <c r="N82" s="108"/>
      <c r="O82" s="108"/>
      <c r="P82" s="108"/>
      <c r="Q82" s="108"/>
      <c r="R82" s="108"/>
      <c r="S82" s="108"/>
      <c r="T82" s="108"/>
      <c r="U82" s="108"/>
    </row>
    <row r="83" spans="1:21" ht="12.75" customHeight="1" x14ac:dyDescent="0.25">
      <c r="A83" s="108"/>
      <c r="B83" s="108"/>
      <c r="C83" s="108"/>
      <c r="D83" s="108"/>
      <c r="E83" s="108"/>
      <c r="F83" s="108"/>
      <c r="G83" s="108"/>
      <c r="H83" s="108"/>
      <c r="I83" s="108"/>
      <c r="J83" s="108"/>
      <c r="K83" s="108"/>
      <c r="L83" s="108"/>
      <c r="M83" s="108"/>
      <c r="N83" s="108"/>
      <c r="O83" s="108"/>
      <c r="P83" s="108"/>
      <c r="Q83" s="108"/>
      <c r="R83" s="108"/>
      <c r="S83" s="108"/>
      <c r="T83" s="108"/>
      <c r="U83" s="108"/>
    </row>
    <row r="84" spans="1:21" ht="12.75" customHeight="1" x14ac:dyDescent="0.25">
      <c r="A84" s="108"/>
      <c r="B84" s="108"/>
      <c r="C84" s="108"/>
      <c r="D84" s="108"/>
      <c r="E84" s="108"/>
      <c r="F84" s="108"/>
      <c r="G84" s="108"/>
      <c r="H84" s="108"/>
      <c r="I84" s="108"/>
      <c r="J84" s="108"/>
      <c r="K84" s="108"/>
      <c r="L84" s="108"/>
      <c r="M84" s="108"/>
      <c r="N84" s="108"/>
      <c r="O84" s="108"/>
      <c r="P84" s="108"/>
      <c r="Q84" s="108"/>
      <c r="R84" s="108"/>
      <c r="S84" s="108"/>
      <c r="T84" s="108"/>
      <c r="U84" s="108"/>
    </row>
    <row r="85" spans="1:21" ht="12.75" customHeight="1" x14ac:dyDescent="0.25">
      <c r="A85" s="108"/>
      <c r="B85" s="108"/>
      <c r="C85" s="108"/>
      <c r="D85" s="108"/>
      <c r="E85" s="108"/>
      <c r="F85" s="108"/>
      <c r="G85" s="108"/>
      <c r="H85" s="108"/>
      <c r="I85" s="108"/>
      <c r="J85" s="108"/>
      <c r="K85" s="108"/>
      <c r="L85" s="108"/>
      <c r="M85" s="108"/>
      <c r="N85" s="108"/>
      <c r="O85" s="108"/>
      <c r="P85" s="108"/>
      <c r="Q85" s="108"/>
      <c r="R85" s="108"/>
      <c r="S85" s="108"/>
      <c r="T85" s="108"/>
      <c r="U85" s="108"/>
    </row>
    <row r="86" spans="1:21" ht="12.75" customHeight="1" x14ac:dyDescent="0.25">
      <c r="A86" s="108"/>
      <c r="B86" s="108"/>
      <c r="C86" s="108"/>
      <c r="D86" s="108"/>
      <c r="E86" s="108"/>
      <c r="F86" s="108"/>
      <c r="G86" s="108"/>
      <c r="H86" s="108"/>
      <c r="I86" s="108"/>
      <c r="J86" s="108"/>
      <c r="K86" s="108"/>
      <c r="L86" s="108"/>
      <c r="M86" s="108"/>
      <c r="N86" s="108"/>
      <c r="O86" s="108"/>
      <c r="P86" s="108"/>
      <c r="Q86" s="108"/>
      <c r="R86" s="108"/>
      <c r="S86" s="108"/>
      <c r="T86" s="108"/>
      <c r="U86" s="108"/>
    </row>
    <row r="87" spans="1:21" ht="12.75" customHeight="1" x14ac:dyDescent="0.25">
      <c r="A87" s="108"/>
      <c r="B87" s="108"/>
      <c r="C87" s="108"/>
      <c r="D87" s="108"/>
      <c r="E87" s="108"/>
      <c r="F87" s="108"/>
      <c r="G87" s="108"/>
      <c r="H87" s="108"/>
      <c r="I87" s="108"/>
      <c r="J87" s="108"/>
      <c r="K87" s="108"/>
      <c r="L87" s="108"/>
      <c r="M87" s="108"/>
      <c r="N87" s="108"/>
      <c r="O87" s="108"/>
      <c r="P87" s="108"/>
      <c r="Q87" s="108"/>
      <c r="R87" s="108"/>
      <c r="S87" s="108"/>
      <c r="T87" s="108"/>
      <c r="U87" s="108"/>
    </row>
    <row r="88" spans="1:21" ht="12.75" customHeight="1" x14ac:dyDescent="0.25">
      <c r="A88" s="108"/>
      <c r="B88" s="108"/>
      <c r="C88" s="108"/>
      <c r="D88" s="108"/>
      <c r="E88" s="108"/>
      <c r="F88" s="108"/>
      <c r="G88" s="108"/>
      <c r="H88" s="108"/>
      <c r="I88" s="108"/>
      <c r="J88" s="108"/>
      <c r="K88" s="108"/>
      <c r="L88" s="108"/>
      <c r="M88" s="108"/>
      <c r="N88" s="108"/>
      <c r="O88" s="108"/>
      <c r="P88" s="108"/>
      <c r="Q88" s="108"/>
      <c r="R88" s="108"/>
      <c r="S88" s="108"/>
      <c r="T88" s="108"/>
      <c r="U88" s="108"/>
    </row>
    <row r="89" spans="1:21" ht="12.75" customHeight="1" x14ac:dyDescent="0.25">
      <c r="A89" s="108"/>
      <c r="B89" s="108"/>
      <c r="C89" s="108"/>
      <c r="D89" s="108"/>
      <c r="E89" s="108"/>
      <c r="F89" s="108"/>
      <c r="G89" s="108"/>
      <c r="H89" s="108"/>
      <c r="I89" s="108"/>
      <c r="J89" s="108"/>
      <c r="K89" s="108"/>
      <c r="L89" s="108"/>
      <c r="M89" s="108"/>
      <c r="N89" s="108"/>
      <c r="O89" s="108"/>
      <c r="P89" s="108"/>
      <c r="Q89" s="108"/>
      <c r="R89" s="108"/>
      <c r="S89" s="108"/>
      <c r="T89" s="108"/>
      <c r="U89" s="108"/>
    </row>
    <row r="90" spans="1:21" ht="12.75" customHeight="1" x14ac:dyDescent="0.25">
      <c r="A90" s="108"/>
      <c r="B90" s="108"/>
      <c r="C90" s="108"/>
      <c r="D90" s="108"/>
      <c r="E90" s="108"/>
      <c r="F90" s="108"/>
      <c r="G90" s="108"/>
      <c r="H90" s="108"/>
      <c r="I90" s="108"/>
      <c r="J90" s="108"/>
      <c r="K90" s="108"/>
      <c r="L90" s="108"/>
      <c r="M90" s="108"/>
      <c r="N90" s="108"/>
      <c r="O90" s="108"/>
      <c r="P90" s="108"/>
      <c r="Q90" s="108"/>
      <c r="R90" s="108"/>
      <c r="S90" s="108"/>
      <c r="T90" s="108"/>
      <c r="U90" s="108"/>
    </row>
    <row r="91" spans="1:21" ht="12.75" customHeight="1" x14ac:dyDescent="0.25">
      <c r="A91" s="108"/>
      <c r="B91" s="108"/>
      <c r="C91" s="108"/>
      <c r="D91" s="108"/>
      <c r="E91" s="108"/>
      <c r="F91" s="108"/>
      <c r="G91" s="108"/>
      <c r="H91" s="108"/>
      <c r="I91" s="108"/>
      <c r="J91" s="108"/>
      <c r="K91" s="108"/>
      <c r="L91" s="108"/>
      <c r="M91" s="108"/>
      <c r="N91" s="108"/>
      <c r="O91" s="108"/>
      <c r="P91" s="108"/>
      <c r="Q91" s="108"/>
      <c r="R91" s="108"/>
      <c r="S91" s="108"/>
      <c r="T91" s="108"/>
      <c r="U91" s="108"/>
    </row>
    <row r="92" spans="1:21" ht="12.75" customHeight="1" x14ac:dyDescent="0.25">
      <c r="A92" s="108"/>
      <c r="B92" s="108"/>
      <c r="C92" s="108"/>
      <c r="D92" s="108"/>
      <c r="E92" s="108"/>
      <c r="F92" s="108"/>
      <c r="G92" s="108"/>
      <c r="H92" s="108"/>
      <c r="I92" s="108"/>
      <c r="J92" s="108"/>
      <c r="K92" s="108"/>
      <c r="L92" s="108"/>
      <c r="M92" s="108"/>
      <c r="N92" s="108"/>
      <c r="O92" s="108"/>
      <c r="P92" s="108"/>
      <c r="Q92" s="108"/>
      <c r="R92" s="108"/>
      <c r="S92" s="108"/>
      <c r="T92" s="108"/>
      <c r="U92" s="108"/>
    </row>
    <row r="93" spans="1:21" ht="12.75" customHeight="1" x14ac:dyDescent="0.25">
      <c r="A93" s="108"/>
      <c r="B93" s="108"/>
      <c r="C93" s="108"/>
      <c r="D93" s="108"/>
      <c r="E93" s="108"/>
      <c r="F93" s="108"/>
      <c r="G93" s="108"/>
      <c r="H93" s="108"/>
      <c r="I93" s="108"/>
      <c r="J93" s="108"/>
      <c r="K93" s="108"/>
      <c r="L93" s="108"/>
      <c r="M93" s="108"/>
      <c r="N93" s="108"/>
      <c r="O93" s="108"/>
      <c r="P93" s="108"/>
      <c r="Q93" s="108"/>
      <c r="R93" s="108"/>
      <c r="S93" s="108"/>
      <c r="T93" s="108"/>
      <c r="U93" s="108"/>
    </row>
    <row r="94" spans="1:21" ht="12.75" customHeight="1" x14ac:dyDescent="0.25">
      <c r="A94" s="108"/>
      <c r="B94" s="108"/>
      <c r="C94" s="108"/>
      <c r="D94" s="108"/>
      <c r="E94" s="108"/>
      <c r="F94" s="108"/>
      <c r="G94" s="108"/>
      <c r="H94" s="108"/>
      <c r="I94" s="108"/>
      <c r="J94" s="108"/>
      <c r="K94" s="108"/>
      <c r="L94" s="108"/>
      <c r="M94" s="108"/>
      <c r="N94" s="108"/>
      <c r="O94" s="108"/>
      <c r="P94" s="108"/>
      <c r="Q94" s="108"/>
      <c r="R94" s="108"/>
      <c r="S94" s="108"/>
      <c r="T94" s="108"/>
      <c r="U94" s="108"/>
    </row>
    <row r="95" spans="1:21" ht="12.75" customHeight="1" x14ac:dyDescent="0.25">
      <c r="A95" s="108"/>
      <c r="B95" s="108"/>
      <c r="C95" s="108"/>
      <c r="D95" s="108"/>
      <c r="E95" s="108"/>
      <c r="F95" s="108"/>
      <c r="G95" s="108"/>
      <c r="H95" s="108"/>
      <c r="I95" s="108"/>
      <c r="J95" s="108"/>
      <c r="K95" s="108"/>
      <c r="L95" s="108"/>
      <c r="M95" s="108"/>
      <c r="N95" s="108"/>
      <c r="O95" s="108"/>
      <c r="P95" s="108"/>
      <c r="Q95" s="108"/>
      <c r="R95" s="108"/>
      <c r="S95" s="108"/>
      <c r="T95" s="108"/>
      <c r="U95" s="108"/>
    </row>
    <row r="96" spans="1:21" ht="12.75" customHeight="1" x14ac:dyDescent="0.25">
      <c r="A96" s="108"/>
      <c r="B96" s="108"/>
      <c r="C96" s="108"/>
      <c r="D96" s="108"/>
      <c r="E96" s="108"/>
      <c r="F96" s="108"/>
      <c r="G96" s="108"/>
      <c r="H96" s="108"/>
      <c r="I96" s="108"/>
      <c r="J96" s="108"/>
      <c r="K96" s="108"/>
      <c r="L96" s="108"/>
      <c r="M96" s="108"/>
      <c r="N96" s="108"/>
      <c r="O96" s="108"/>
      <c r="P96" s="108"/>
      <c r="Q96" s="108"/>
      <c r="R96" s="108"/>
      <c r="S96" s="108"/>
      <c r="T96" s="108"/>
      <c r="U96" s="108"/>
    </row>
    <row r="97" spans="1:21" ht="12.75" customHeight="1" x14ac:dyDescent="0.25">
      <c r="A97" s="108"/>
      <c r="B97" s="108"/>
      <c r="C97" s="108"/>
      <c r="D97" s="108"/>
      <c r="E97" s="108"/>
      <c r="F97" s="108"/>
      <c r="G97" s="108"/>
      <c r="H97" s="108"/>
      <c r="I97" s="108"/>
      <c r="J97" s="108"/>
      <c r="K97" s="108"/>
      <c r="L97" s="108"/>
      <c r="M97" s="108"/>
      <c r="N97" s="108"/>
      <c r="O97" s="108"/>
      <c r="P97" s="108"/>
      <c r="Q97" s="108"/>
      <c r="R97" s="108"/>
      <c r="S97" s="108"/>
      <c r="T97" s="108"/>
      <c r="U97" s="108"/>
    </row>
    <row r="98" spans="1:21" ht="12.75" customHeight="1" x14ac:dyDescent="0.25">
      <c r="A98" s="108"/>
      <c r="B98" s="108"/>
      <c r="C98" s="108"/>
      <c r="D98" s="108"/>
      <c r="E98" s="108"/>
      <c r="F98" s="108"/>
      <c r="G98" s="108"/>
      <c r="H98" s="108"/>
      <c r="I98" s="108"/>
      <c r="J98" s="108"/>
      <c r="K98" s="108"/>
      <c r="L98" s="108"/>
      <c r="M98" s="108"/>
      <c r="N98" s="108"/>
      <c r="O98" s="108"/>
      <c r="P98" s="108"/>
      <c r="Q98" s="108"/>
      <c r="R98" s="108"/>
      <c r="S98" s="108"/>
      <c r="T98" s="108"/>
      <c r="U98" s="108"/>
    </row>
    <row r="99" spans="1:21" ht="12.75" customHeight="1" x14ac:dyDescent="0.25">
      <c r="A99" s="108"/>
      <c r="B99" s="108"/>
      <c r="C99" s="108"/>
      <c r="D99" s="108"/>
      <c r="E99" s="108"/>
      <c r="F99" s="108"/>
      <c r="G99" s="108"/>
      <c r="H99" s="108"/>
      <c r="I99" s="108"/>
      <c r="J99" s="108"/>
      <c r="K99" s="108"/>
      <c r="L99" s="108"/>
      <c r="M99" s="108"/>
      <c r="N99" s="108"/>
      <c r="O99" s="108"/>
      <c r="P99" s="108"/>
      <c r="Q99" s="108"/>
      <c r="R99" s="108"/>
      <c r="S99" s="108"/>
      <c r="T99" s="108"/>
      <c r="U99" s="108"/>
    </row>
    <row r="100" spans="1:21" ht="12.75" customHeight="1" x14ac:dyDescent="0.25">
      <c r="A100" s="108"/>
      <c r="B100" s="108"/>
      <c r="C100" s="108"/>
      <c r="D100" s="108"/>
      <c r="E100" s="108"/>
      <c r="F100" s="108"/>
      <c r="G100" s="108"/>
      <c r="H100" s="108"/>
      <c r="I100" s="108"/>
      <c r="J100" s="108"/>
      <c r="K100" s="108"/>
      <c r="L100" s="108"/>
      <c r="M100" s="108"/>
      <c r="N100" s="108"/>
      <c r="O100" s="108"/>
      <c r="P100" s="108"/>
      <c r="Q100" s="108"/>
      <c r="R100" s="108"/>
      <c r="S100" s="108"/>
      <c r="T100" s="108"/>
      <c r="U100" s="108"/>
    </row>
    <row r="101" spans="1:21" ht="12.75" customHeight="1" x14ac:dyDescent="0.25">
      <c r="A101" s="108"/>
      <c r="B101" s="108"/>
      <c r="C101" s="108"/>
      <c r="D101" s="108"/>
      <c r="E101" s="108"/>
      <c r="F101" s="108"/>
      <c r="G101" s="108"/>
      <c r="H101" s="108"/>
      <c r="I101" s="108"/>
      <c r="J101" s="108"/>
      <c r="K101" s="108"/>
      <c r="L101" s="108"/>
      <c r="M101" s="108"/>
      <c r="N101" s="108"/>
      <c r="O101" s="108"/>
      <c r="P101" s="108"/>
      <c r="Q101" s="108"/>
      <c r="R101" s="108"/>
      <c r="S101" s="108"/>
      <c r="T101" s="108"/>
      <c r="U101" s="108"/>
    </row>
    <row r="102" spans="1:21" ht="12.75" customHeight="1" x14ac:dyDescent="0.25">
      <c r="A102" s="108"/>
      <c r="B102" s="108"/>
      <c r="C102" s="108"/>
      <c r="D102" s="108"/>
      <c r="E102" s="108"/>
      <c r="F102" s="108"/>
      <c r="G102" s="108"/>
      <c r="H102" s="108"/>
      <c r="I102" s="108"/>
      <c r="J102" s="108"/>
      <c r="K102" s="108"/>
      <c r="L102" s="108"/>
      <c r="M102" s="108"/>
      <c r="N102" s="108"/>
      <c r="O102" s="108"/>
      <c r="P102" s="108"/>
      <c r="Q102" s="108"/>
      <c r="R102" s="108"/>
      <c r="S102" s="108"/>
      <c r="T102" s="108"/>
      <c r="U102" s="108"/>
    </row>
    <row r="103" spans="1:21" ht="12.75" customHeight="1" x14ac:dyDescent="0.25">
      <c r="A103" s="108"/>
      <c r="B103" s="108"/>
      <c r="C103" s="108"/>
      <c r="D103" s="108"/>
      <c r="E103" s="108"/>
      <c r="F103" s="108"/>
      <c r="G103" s="108"/>
      <c r="H103" s="108"/>
      <c r="I103" s="108"/>
      <c r="J103" s="108"/>
      <c r="K103" s="108"/>
      <c r="L103" s="108"/>
      <c r="M103" s="108"/>
      <c r="N103" s="108"/>
      <c r="O103" s="108"/>
      <c r="P103" s="108"/>
      <c r="Q103" s="108"/>
      <c r="R103" s="108"/>
      <c r="S103" s="108"/>
      <c r="T103" s="108"/>
      <c r="U103" s="108"/>
    </row>
    <row r="104" spans="1:21" ht="12.75" customHeight="1" x14ac:dyDescent="0.25">
      <c r="A104" s="108"/>
      <c r="B104" s="108"/>
      <c r="C104" s="108"/>
      <c r="D104" s="108"/>
      <c r="E104" s="108"/>
      <c r="F104" s="108"/>
      <c r="G104" s="108"/>
      <c r="H104" s="108"/>
      <c r="I104" s="108"/>
      <c r="J104" s="108"/>
      <c r="K104" s="108"/>
      <c r="L104" s="108"/>
      <c r="M104" s="108"/>
      <c r="N104" s="108"/>
      <c r="O104" s="108"/>
      <c r="P104" s="108"/>
      <c r="Q104" s="108"/>
      <c r="R104" s="108"/>
      <c r="S104" s="108"/>
      <c r="T104" s="108"/>
      <c r="U104" s="108"/>
    </row>
    <row r="105" spans="1:21" ht="12.75" customHeight="1" x14ac:dyDescent="0.25">
      <c r="A105" s="108"/>
      <c r="B105" s="108"/>
      <c r="C105" s="108"/>
      <c r="D105" s="108"/>
      <c r="E105" s="108"/>
      <c r="F105" s="108"/>
      <c r="G105" s="108"/>
      <c r="H105" s="108"/>
      <c r="I105" s="108"/>
      <c r="J105" s="108"/>
      <c r="K105" s="108"/>
      <c r="L105" s="108"/>
      <c r="M105" s="108"/>
      <c r="N105" s="108"/>
      <c r="O105" s="108"/>
      <c r="P105" s="108"/>
      <c r="Q105" s="108"/>
      <c r="R105" s="108"/>
      <c r="S105" s="108"/>
      <c r="T105" s="108"/>
      <c r="U105" s="108"/>
    </row>
    <row r="106" spans="1:21" ht="12.75" customHeight="1" x14ac:dyDescent="0.25">
      <c r="A106" s="108"/>
      <c r="B106" s="108"/>
      <c r="C106" s="108"/>
      <c r="D106" s="108"/>
      <c r="E106" s="108"/>
      <c r="F106" s="108"/>
      <c r="G106" s="108"/>
      <c r="H106" s="108"/>
      <c r="I106" s="108"/>
      <c r="J106" s="108"/>
      <c r="K106" s="108"/>
      <c r="L106" s="108"/>
      <c r="M106" s="108"/>
      <c r="N106" s="108"/>
      <c r="O106" s="108"/>
      <c r="P106" s="108"/>
      <c r="Q106" s="108"/>
      <c r="R106" s="108"/>
      <c r="S106" s="108"/>
      <c r="T106" s="108"/>
      <c r="U106" s="108"/>
    </row>
    <row r="107" spans="1:21" ht="12.75" customHeight="1" x14ac:dyDescent="0.25">
      <c r="A107" s="108"/>
      <c r="B107" s="108"/>
      <c r="C107" s="108"/>
      <c r="D107" s="108"/>
      <c r="E107" s="108"/>
      <c r="F107" s="108"/>
      <c r="G107" s="108"/>
      <c r="H107" s="108"/>
      <c r="I107" s="108"/>
      <c r="J107" s="108"/>
      <c r="K107" s="108"/>
      <c r="L107" s="108"/>
      <c r="M107" s="108"/>
      <c r="N107" s="108"/>
      <c r="O107" s="108"/>
      <c r="P107" s="108"/>
      <c r="Q107" s="108"/>
      <c r="R107" s="108"/>
      <c r="S107" s="108"/>
      <c r="T107" s="108"/>
      <c r="U107" s="108"/>
    </row>
    <row r="108" spans="1:21" ht="12.75" customHeight="1" x14ac:dyDescent="0.25">
      <c r="A108" s="108"/>
      <c r="B108" s="108"/>
      <c r="C108" s="108"/>
      <c r="D108" s="108"/>
      <c r="E108" s="108"/>
      <c r="F108" s="108"/>
      <c r="G108" s="108"/>
      <c r="H108" s="108"/>
      <c r="I108" s="108"/>
      <c r="J108" s="108"/>
      <c r="K108" s="108"/>
      <c r="L108" s="108"/>
      <c r="M108" s="108"/>
      <c r="N108" s="108"/>
      <c r="O108" s="108"/>
      <c r="P108" s="108"/>
      <c r="Q108" s="108"/>
      <c r="R108" s="108"/>
      <c r="S108" s="108"/>
      <c r="T108" s="108"/>
      <c r="U108" s="108"/>
    </row>
    <row r="109" spans="1:21" ht="12.75" customHeight="1" x14ac:dyDescent="0.25">
      <c r="A109" s="108"/>
      <c r="B109" s="108"/>
      <c r="C109" s="108"/>
      <c r="D109" s="108"/>
      <c r="E109" s="108"/>
      <c r="F109" s="108"/>
      <c r="G109" s="108"/>
      <c r="H109" s="108"/>
      <c r="I109" s="108"/>
      <c r="J109" s="108"/>
      <c r="K109" s="108"/>
      <c r="L109" s="108"/>
      <c r="M109" s="108"/>
      <c r="N109" s="108"/>
      <c r="O109" s="108"/>
      <c r="P109" s="108"/>
      <c r="Q109" s="108"/>
      <c r="R109" s="108"/>
      <c r="S109" s="108"/>
      <c r="T109" s="108"/>
      <c r="U109" s="108"/>
    </row>
    <row r="110" spans="1:21" ht="12.75" customHeight="1" x14ac:dyDescent="0.25">
      <c r="A110" s="108"/>
      <c r="B110" s="108"/>
      <c r="C110" s="108"/>
      <c r="D110" s="108"/>
      <c r="E110" s="108"/>
      <c r="F110" s="108"/>
      <c r="G110" s="108"/>
      <c r="H110" s="108"/>
      <c r="I110" s="108"/>
      <c r="J110" s="108"/>
      <c r="K110" s="108"/>
      <c r="L110" s="108"/>
      <c r="M110" s="108"/>
      <c r="N110" s="108"/>
      <c r="O110" s="108"/>
      <c r="P110" s="108"/>
      <c r="Q110" s="108"/>
      <c r="R110" s="108"/>
      <c r="S110" s="108"/>
      <c r="T110" s="108"/>
      <c r="U110" s="108"/>
    </row>
    <row r="111" spans="1:21" ht="12.75" customHeight="1" x14ac:dyDescent="0.25">
      <c r="A111" s="108"/>
      <c r="B111" s="108"/>
      <c r="C111" s="108"/>
      <c r="D111" s="108"/>
      <c r="E111" s="108"/>
      <c r="F111" s="108"/>
      <c r="G111" s="108"/>
      <c r="H111" s="108"/>
      <c r="I111" s="108"/>
      <c r="J111" s="108"/>
      <c r="K111" s="108"/>
      <c r="L111" s="108"/>
      <c r="M111" s="108"/>
      <c r="N111" s="108"/>
      <c r="O111" s="108"/>
      <c r="P111" s="108"/>
      <c r="Q111" s="108"/>
      <c r="R111" s="108"/>
      <c r="S111" s="108"/>
      <c r="T111" s="108"/>
      <c r="U111" s="108"/>
    </row>
    <row r="112" spans="1:21" ht="12.75" customHeight="1" x14ac:dyDescent="0.25">
      <c r="A112" s="108"/>
      <c r="B112" s="108"/>
      <c r="C112" s="108"/>
      <c r="D112" s="108"/>
      <c r="E112" s="108"/>
      <c r="F112" s="108"/>
      <c r="G112" s="108"/>
      <c r="H112" s="108"/>
      <c r="I112" s="108"/>
      <c r="J112" s="108"/>
      <c r="K112" s="108"/>
      <c r="L112" s="108"/>
      <c r="M112" s="108"/>
      <c r="N112" s="108"/>
      <c r="O112" s="108"/>
      <c r="P112" s="108"/>
      <c r="Q112" s="108"/>
      <c r="R112" s="108"/>
      <c r="S112" s="108"/>
      <c r="T112" s="108"/>
      <c r="U112" s="108"/>
    </row>
    <row r="113" spans="1:21" ht="12.75" customHeight="1" x14ac:dyDescent="0.25">
      <c r="A113" s="108"/>
      <c r="B113" s="108"/>
      <c r="C113" s="108"/>
      <c r="D113" s="108"/>
      <c r="E113" s="108"/>
      <c r="F113" s="108"/>
      <c r="G113" s="108"/>
      <c r="H113" s="108"/>
      <c r="I113" s="108"/>
      <c r="J113" s="108"/>
      <c r="K113" s="108"/>
      <c r="L113" s="108"/>
      <c r="M113" s="108"/>
      <c r="N113" s="108"/>
      <c r="O113" s="108"/>
      <c r="P113" s="108"/>
      <c r="Q113" s="108"/>
      <c r="R113" s="108"/>
      <c r="S113" s="108"/>
      <c r="T113" s="108"/>
      <c r="U113" s="108"/>
    </row>
    <row r="114" spans="1:21" ht="12.75" customHeight="1" x14ac:dyDescent="0.25">
      <c r="A114" s="108"/>
      <c r="B114" s="108"/>
      <c r="C114" s="108"/>
      <c r="D114" s="108"/>
      <c r="E114" s="108"/>
      <c r="F114" s="108"/>
      <c r="G114" s="108"/>
      <c r="H114" s="108"/>
      <c r="I114" s="108"/>
      <c r="J114" s="108"/>
      <c r="K114" s="108"/>
      <c r="L114" s="108"/>
      <c r="M114" s="108"/>
      <c r="N114" s="108"/>
      <c r="O114" s="108"/>
      <c r="P114" s="108"/>
      <c r="Q114" s="108"/>
      <c r="R114" s="108"/>
      <c r="S114" s="108"/>
      <c r="T114" s="108"/>
      <c r="U114" s="108"/>
    </row>
    <row r="115" spans="1:21" ht="12.75" customHeight="1" x14ac:dyDescent="0.25">
      <c r="A115" s="108"/>
      <c r="B115" s="108"/>
      <c r="C115" s="108"/>
      <c r="D115" s="108"/>
      <c r="E115" s="108"/>
      <c r="F115" s="108"/>
      <c r="G115" s="108"/>
      <c r="H115" s="108"/>
      <c r="I115" s="108"/>
      <c r="J115" s="108"/>
      <c r="K115" s="108"/>
      <c r="L115" s="108"/>
      <c r="M115" s="108"/>
      <c r="N115" s="108"/>
      <c r="O115" s="108"/>
      <c r="P115" s="108"/>
      <c r="Q115" s="108"/>
      <c r="R115" s="108"/>
      <c r="S115" s="108"/>
      <c r="T115" s="108"/>
      <c r="U115" s="108"/>
    </row>
    <row r="116" spans="1:21" ht="12.75" customHeight="1" x14ac:dyDescent="0.25">
      <c r="A116" s="108"/>
      <c r="B116" s="108"/>
      <c r="C116" s="108"/>
      <c r="D116" s="108"/>
      <c r="E116" s="108"/>
      <c r="F116" s="108"/>
      <c r="G116" s="108"/>
      <c r="H116" s="108"/>
      <c r="I116" s="108"/>
      <c r="J116" s="108"/>
      <c r="K116" s="108"/>
      <c r="L116" s="108"/>
      <c r="M116" s="108"/>
      <c r="N116" s="108"/>
      <c r="O116" s="108"/>
      <c r="P116" s="108"/>
      <c r="Q116" s="108"/>
      <c r="R116" s="108"/>
      <c r="S116" s="108"/>
      <c r="T116" s="108"/>
      <c r="U116" s="108"/>
    </row>
    <row r="117" spans="1:21" ht="12.75" customHeight="1" x14ac:dyDescent="0.25">
      <c r="A117" s="108"/>
      <c r="B117" s="108"/>
      <c r="C117" s="108"/>
      <c r="D117" s="108"/>
      <c r="E117" s="108"/>
      <c r="F117" s="108"/>
      <c r="G117" s="108"/>
      <c r="H117" s="108"/>
      <c r="I117" s="108"/>
      <c r="J117" s="108"/>
      <c r="K117" s="108"/>
      <c r="L117" s="108"/>
      <c r="M117" s="108"/>
      <c r="N117" s="108"/>
      <c r="O117" s="108"/>
      <c r="P117" s="108"/>
      <c r="Q117" s="108"/>
      <c r="R117" s="108"/>
      <c r="S117" s="108"/>
      <c r="T117" s="108"/>
      <c r="U117" s="108"/>
    </row>
    <row r="118" spans="1:21" ht="12.75" customHeight="1" x14ac:dyDescent="0.25">
      <c r="A118" s="108"/>
      <c r="B118" s="108"/>
      <c r="C118" s="108"/>
      <c r="D118" s="108"/>
      <c r="E118" s="108"/>
      <c r="F118" s="108"/>
      <c r="G118" s="108"/>
      <c r="H118" s="108"/>
      <c r="I118" s="108"/>
      <c r="J118" s="108"/>
      <c r="K118" s="108"/>
      <c r="L118" s="108"/>
      <c r="M118" s="108"/>
      <c r="N118" s="108"/>
      <c r="O118" s="108"/>
      <c r="P118" s="108"/>
      <c r="Q118" s="108"/>
      <c r="R118" s="108"/>
      <c r="S118" s="108"/>
      <c r="T118" s="108"/>
      <c r="U118" s="108"/>
    </row>
    <row r="119" spans="1:21" ht="12.75" customHeight="1" x14ac:dyDescent="0.25">
      <c r="A119" s="108"/>
      <c r="B119" s="108"/>
      <c r="C119" s="108"/>
      <c r="D119" s="108"/>
      <c r="E119" s="108"/>
      <c r="F119" s="108"/>
      <c r="G119" s="108"/>
      <c r="H119" s="108"/>
      <c r="I119" s="108"/>
      <c r="J119" s="108"/>
      <c r="K119" s="108"/>
      <c r="L119" s="108"/>
      <c r="M119" s="108"/>
      <c r="N119" s="108"/>
      <c r="O119" s="108"/>
      <c r="P119" s="108"/>
      <c r="Q119" s="108"/>
      <c r="R119" s="108"/>
      <c r="S119" s="108"/>
      <c r="T119" s="108"/>
      <c r="U119" s="108"/>
    </row>
    <row r="120" spans="1:21" ht="12.75" customHeight="1" x14ac:dyDescent="0.25">
      <c r="A120" s="108"/>
      <c r="B120" s="108"/>
      <c r="C120" s="108"/>
      <c r="D120" s="108"/>
      <c r="E120" s="108"/>
      <c r="F120" s="108"/>
      <c r="G120" s="108"/>
      <c r="H120" s="108"/>
      <c r="I120" s="108"/>
      <c r="J120" s="108"/>
      <c r="K120" s="108"/>
      <c r="L120" s="108"/>
      <c r="M120" s="108"/>
      <c r="N120" s="108"/>
      <c r="O120" s="108"/>
      <c r="P120" s="108"/>
      <c r="Q120" s="108"/>
      <c r="R120" s="108"/>
      <c r="S120" s="108"/>
      <c r="T120" s="108"/>
      <c r="U120" s="108"/>
    </row>
    <row r="121" spans="1:21" ht="12.75" customHeight="1" x14ac:dyDescent="0.25">
      <c r="A121" s="108"/>
      <c r="B121" s="108"/>
      <c r="C121" s="108"/>
      <c r="D121" s="108"/>
      <c r="E121" s="108"/>
      <c r="F121" s="108"/>
      <c r="G121" s="108"/>
      <c r="H121" s="108"/>
      <c r="I121" s="108"/>
      <c r="J121" s="108"/>
      <c r="K121" s="108"/>
      <c r="L121" s="108"/>
      <c r="M121" s="108"/>
      <c r="N121" s="108"/>
      <c r="O121" s="108"/>
      <c r="P121" s="108"/>
      <c r="Q121" s="108"/>
      <c r="R121" s="108"/>
      <c r="S121" s="108"/>
      <c r="T121" s="108"/>
      <c r="U121" s="108"/>
    </row>
    <row r="122" spans="1:21" ht="12.75" customHeight="1" x14ac:dyDescent="0.25">
      <c r="A122" s="108"/>
      <c r="B122" s="108"/>
      <c r="C122" s="108"/>
      <c r="D122" s="108"/>
      <c r="E122" s="108"/>
      <c r="F122" s="108"/>
      <c r="G122" s="108"/>
      <c r="H122" s="108"/>
      <c r="I122" s="108"/>
      <c r="J122" s="108"/>
      <c r="K122" s="108"/>
      <c r="L122" s="108"/>
      <c r="M122" s="108"/>
      <c r="N122" s="108"/>
      <c r="O122" s="108"/>
      <c r="P122" s="108"/>
      <c r="Q122" s="108"/>
      <c r="R122" s="108"/>
      <c r="S122" s="108"/>
      <c r="T122" s="108"/>
      <c r="U122" s="108"/>
    </row>
    <row r="123" spans="1:21" ht="12.75" customHeight="1" x14ac:dyDescent="0.25">
      <c r="A123" s="108"/>
      <c r="B123" s="108"/>
      <c r="C123" s="108"/>
      <c r="D123" s="108"/>
      <c r="E123" s="108"/>
      <c r="F123" s="108"/>
      <c r="G123" s="108"/>
      <c r="H123" s="108"/>
      <c r="I123" s="108"/>
      <c r="J123" s="108"/>
      <c r="K123" s="108"/>
      <c r="L123" s="108"/>
      <c r="M123" s="108"/>
      <c r="N123" s="108"/>
      <c r="O123" s="108"/>
      <c r="P123" s="108"/>
      <c r="Q123" s="108"/>
      <c r="R123" s="108"/>
      <c r="S123" s="108"/>
      <c r="T123" s="108"/>
      <c r="U123" s="108"/>
    </row>
    <row r="124" spans="1:21" ht="12.75" customHeight="1" x14ac:dyDescent="0.25">
      <c r="A124" s="108"/>
      <c r="B124" s="108"/>
      <c r="C124" s="108"/>
      <c r="D124" s="108"/>
      <c r="E124" s="108"/>
      <c r="F124" s="108"/>
      <c r="G124" s="108"/>
      <c r="H124" s="108"/>
      <c r="I124" s="108"/>
      <c r="J124" s="108"/>
      <c r="K124" s="108"/>
      <c r="L124" s="108"/>
      <c r="M124" s="108"/>
      <c r="N124" s="108"/>
      <c r="O124" s="108"/>
      <c r="P124" s="108"/>
      <c r="Q124" s="108"/>
      <c r="R124" s="108"/>
      <c r="S124" s="108"/>
      <c r="T124" s="108"/>
      <c r="U124" s="108"/>
    </row>
    <row r="125" spans="1:21" ht="12.75" customHeight="1" x14ac:dyDescent="0.25">
      <c r="A125" s="108"/>
      <c r="B125" s="108"/>
      <c r="C125" s="108"/>
      <c r="D125" s="108"/>
      <c r="E125" s="108"/>
      <c r="F125" s="108"/>
      <c r="G125" s="108"/>
      <c r="H125" s="108"/>
      <c r="I125" s="108"/>
      <c r="J125" s="108"/>
      <c r="K125" s="108"/>
      <c r="L125" s="108"/>
      <c r="M125" s="108"/>
      <c r="N125" s="108"/>
      <c r="O125" s="108"/>
      <c r="P125" s="108"/>
      <c r="Q125" s="108"/>
      <c r="R125" s="108"/>
      <c r="S125" s="108"/>
      <c r="T125" s="108"/>
      <c r="U125" s="108"/>
    </row>
    <row r="126" spans="1:21" ht="12.75" customHeight="1" x14ac:dyDescent="0.25">
      <c r="A126" s="108"/>
      <c r="B126" s="108"/>
      <c r="C126" s="108"/>
      <c r="D126" s="108"/>
      <c r="E126" s="108"/>
      <c r="F126" s="108"/>
      <c r="G126" s="108"/>
      <c r="H126" s="108"/>
      <c r="I126" s="108"/>
      <c r="J126" s="108"/>
      <c r="K126" s="108"/>
      <c r="L126" s="108"/>
      <c r="M126" s="108"/>
      <c r="N126" s="108"/>
      <c r="O126" s="108"/>
      <c r="P126" s="108"/>
      <c r="Q126" s="108"/>
      <c r="R126" s="108"/>
      <c r="S126" s="108"/>
      <c r="T126" s="108"/>
      <c r="U126" s="108"/>
    </row>
    <row r="127" spans="1:21" ht="12.75" customHeight="1" x14ac:dyDescent="0.25">
      <c r="A127" s="108"/>
      <c r="B127" s="108"/>
      <c r="C127" s="108"/>
      <c r="D127" s="108"/>
      <c r="E127" s="108"/>
      <c r="F127" s="108"/>
      <c r="G127" s="108"/>
      <c r="H127" s="108"/>
      <c r="I127" s="108"/>
      <c r="J127" s="108"/>
      <c r="K127" s="108"/>
      <c r="L127" s="108"/>
      <c r="M127" s="108"/>
      <c r="N127" s="108"/>
      <c r="O127" s="108"/>
      <c r="P127" s="108"/>
      <c r="Q127" s="108"/>
      <c r="R127" s="108"/>
      <c r="S127" s="108"/>
      <c r="T127" s="108"/>
      <c r="U127" s="108"/>
    </row>
    <row r="128" spans="1:21" ht="12.75" customHeight="1" x14ac:dyDescent="0.25">
      <c r="A128" s="108"/>
      <c r="B128" s="108"/>
      <c r="C128" s="108"/>
      <c r="D128" s="108"/>
      <c r="E128" s="108"/>
      <c r="F128" s="108"/>
      <c r="G128" s="108"/>
      <c r="H128" s="108"/>
      <c r="I128" s="108"/>
      <c r="J128" s="108"/>
      <c r="K128" s="108"/>
      <c r="L128" s="108"/>
      <c r="M128" s="108"/>
      <c r="N128" s="108"/>
      <c r="O128" s="108"/>
      <c r="P128" s="108"/>
      <c r="Q128" s="108"/>
      <c r="R128" s="108"/>
      <c r="S128" s="108"/>
      <c r="T128" s="108"/>
      <c r="U128" s="108"/>
    </row>
    <row r="129" spans="1:21" ht="12.75" customHeight="1" x14ac:dyDescent="0.25">
      <c r="A129" s="108"/>
      <c r="B129" s="108"/>
      <c r="C129" s="108"/>
      <c r="D129" s="108"/>
      <c r="E129" s="108"/>
      <c r="F129" s="108"/>
      <c r="G129" s="108"/>
      <c r="H129" s="108"/>
      <c r="I129" s="108"/>
      <c r="J129" s="108"/>
      <c r="K129" s="108"/>
      <c r="L129" s="108"/>
      <c r="M129" s="108"/>
      <c r="N129" s="108"/>
      <c r="O129" s="108"/>
      <c r="P129" s="108"/>
      <c r="Q129" s="108"/>
      <c r="R129" s="108"/>
      <c r="S129" s="108"/>
      <c r="T129" s="108"/>
      <c r="U129" s="108"/>
    </row>
    <row r="130" spans="1:21" ht="12.75" customHeight="1" x14ac:dyDescent="0.25">
      <c r="A130" s="108"/>
      <c r="B130" s="108"/>
      <c r="C130" s="108"/>
      <c r="D130" s="108"/>
      <c r="E130" s="108"/>
      <c r="F130" s="108"/>
      <c r="G130" s="108"/>
      <c r="H130" s="108"/>
      <c r="I130" s="108"/>
      <c r="J130" s="108"/>
      <c r="K130" s="108"/>
      <c r="L130" s="108"/>
      <c r="M130" s="108"/>
      <c r="N130" s="108"/>
      <c r="O130" s="108"/>
      <c r="P130" s="108"/>
      <c r="Q130" s="108"/>
      <c r="R130" s="108"/>
      <c r="S130" s="108"/>
      <c r="T130" s="108"/>
      <c r="U130" s="108"/>
    </row>
    <row r="131" spans="1:21" ht="12.75" customHeight="1" x14ac:dyDescent="0.25">
      <c r="A131" s="108"/>
      <c r="B131" s="108"/>
      <c r="C131" s="108"/>
      <c r="D131" s="108"/>
      <c r="E131" s="108"/>
      <c r="F131" s="108"/>
      <c r="G131" s="108"/>
      <c r="H131" s="108"/>
      <c r="I131" s="108"/>
      <c r="J131" s="108"/>
      <c r="K131" s="108"/>
      <c r="L131" s="108"/>
      <c r="M131" s="108"/>
      <c r="N131" s="108"/>
      <c r="O131" s="108"/>
      <c r="P131" s="108"/>
      <c r="Q131" s="108"/>
      <c r="R131" s="108"/>
      <c r="S131" s="108"/>
      <c r="T131" s="108"/>
      <c r="U131" s="108"/>
    </row>
    <row r="132" spans="1:21" ht="12.75" customHeight="1" x14ac:dyDescent="0.25">
      <c r="A132" s="108"/>
      <c r="B132" s="108"/>
      <c r="C132" s="108"/>
      <c r="D132" s="108"/>
      <c r="E132" s="108"/>
      <c r="F132" s="108"/>
      <c r="G132" s="108"/>
      <c r="H132" s="108"/>
      <c r="I132" s="108"/>
      <c r="J132" s="108"/>
      <c r="K132" s="108"/>
      <c r="L132" s="108"/>
      <c r="M132" s="108"/>
      <c r="N132" s="108"/>
      <c r="O132" s="108"/>
      <c r="P132" s="108"/>
      <c r="Q132" s="108"/>
      <c r="R132" s="108"/>
      <c r="S132" s="108"/>
      <c r="T132" s="108"/>
      <c r="U132" s="108"/>
    </row>
    <row r="133" spans="1:21" ht="12.75" customHeight="1" x14ac:dyDescent="0.25">
      <c r="A133" s="108"/>
      <c r="B133" s="108"/>
      <c r="C133" s="108"/>
      <c r="D133" s="108"/>
      <c r="E133" s="108"/>
      <c r="F133" s="108"/>
      <c r="G133" s="108"/>
      <c r="H133" s="108"/>
      <c r="I133" s="108"/>
      <c r="J133" s="108"/>
      <c r="K133" s="108"/>
      <c r="L133" s="108"/>
      <c r="M133" s="108"/>
      <c r="N133" s="108"/>
      <c r="O133" s="108"/>
      <c r="P133" s="108"/>
      <c r="Q133" s="108"/>
      <c r="R133" s="108"/>
      <c r="S133" s="108"/>
      <c r="T133" s="108"/>
      <c r="U133" s="108"/>
    </row>
    <row r="134" spans="1:21" ht="12.75" customHeight="1" x14ac:dyDescent="0.25">
      <c r="A134" s="108"/>
      <c r="B134" s="108"/>
      <c r="C134" s="108"/>
      <c r="D134" s="108"/>
      <c r="E134" s="108"/>
      <c r="F134" s="108"/>
      <c r="G134" s="108"/>
      <c r="H134" s="108"/>
      <c r="I134" s="108"/>
      <c r="J134" s="108"/>
      <c r="K134" s="108"/>
      <c r="L134" s="108"/>
      <c r="M134" s="108"/>
      <c r="N134" s="108"/>
      <c r="O134" s="108"/>
      <c r="P134" s="108"/>
      <c r="Q134" s="108"/>
      <c r="R134" s="108"/>
      <c r="S134" s="108"/>
      <c r="T134" s="108"/>
      <c r="U134" s="108"/>
    </row>
    <row r="135" spans="1:21" ht="12.75" customHeight="1" x14ac:dyDescent="0.25">
      <c r="A135" s="108"/>
      <c r="B135" s="108"/>
      <c r="C135" s="108"/>
      <c r="D135" s="108"/>
      <c r="E135" s="108"/>
      <c r="F135" s="108"/>
      <c r="G135" s="108"/>
      <c r="H135" s="108"/>
      <c r="I135" s="108"/>
      <c r="J135" s="108"/>
      <c r="K135" s="108"/>
      <c r="L135" s="108"/>
      <c r="M135" s="108"/>
      <c r="N135" s="108"/>
      <c r="O135" s="108"/>
      <c r="P135" s="108"/>
      <c r="Q135" s="108"/>
      <c r="R135" s="108"/>
      <c r="S135" s="108"/>
      <c r="T135" s="108"/>
      <c r="U135" s="108"/>
    </row>
    <row r="136" spans="1:21" ht="12.75" customHeight="1" x14ac:dyDescent="0.25">
      <c r="A136" s="108"/>
      <c r="B136" s="108"/>
      <c r="C136" s="108"/>
      <c r="D136" s="108"/>
      <c r="E136" s="108"/>
      <c r="F136" s="108"/>
      <c r="G136" s="108"/>
      <c r="H136" s="108"/>
      <c r="I136" s="108"/>
      <c r="J136" s="108"/>
      <c r="K136" s="108"/>
      <c r="L136" s="108"/>
      <c r="M136" s="108"/>
      <c r="N136" s="108"/>
      <c r="O136" s="108"/>
      <c r="P136" s="108"/>
      <c r="Q136" s="108"/>
      <c r="R136" s="108"/>
      <c r="S136" s="108"/>
      <c r="T136" s="108"/>
      <c r="U136" s="108"/>
    </row>
    <row r="137" spans="1:21" ht="12.75" customHeight="1" x14ac:dyDescent="0.25">
      <c r="A137" s="108"/>
      <c r="B137" s="108"/>
      <c r="C137" s="108"/>
      <c r="D137" s="108"/>
      <c r="E137" s="108"/>
      <c r="F137" s="108"/>
      <c r="G137" s="108"/>
      <c r="H137" s="108"/>
      <c r="I137" s="108"/>
      <c r="J137" s="108"/>
      <c r="K137" s="108"/>
      <c r="L137" s="108"/>
      <c r="M137" s="108"/>
      <c r="N137" s="108"/>
      <c r="O137" s="108"/>
      <c r="P137" s="108"/>
      <c r="Q137" s="108"/>
      <c r="R137" s="108"/>
      <c r="S137" s="108"/>
      <c r="T137" s="108"/>
      <c r="U137" s="108"/>
    </row>
    <row r="138" spans="1:21" ht="12.75" customHeight="1" x14ac:dyDescent="0.25">
      <c r="A138" s="108"/>
      <c r="B138" s="108"/>
      <c r="C138" s="108"/>
      <c r="D138" s="108"/>
      <c r="E138" s="108"/>
      <c r="F138" s="108"/>
      <c r="G138" s="108"/>
      <c r="H138" s="108"/>
      <c r="I138" s="108"/>
      <c r="J138" s="108"/>
      <c r="K138" s="108"/>
      <c r="L138" s="108"/>
      <c r="M138" s="108"/>
      <c r="N138" s="108"/>
      <c r="O138" s="108"/>
      <c r="P138" s="108"/>
      <c r="Q138" s="108"/>
      <c r="R138" s="108"/>
      <c r="S138" s="108"/>
      <c r="T138" s="108"/>
      <c r="U138" s="108"/>
    </row>
    <row r="139" spans="1:21" ht="12.75" customHeight="1" x14ac:dyDescent="0.25">
      <c r="A139" s="108"/>
      <c r="B139" s="108"/>
      <c r="C139" s="108"/>
      <c r="D139" s="108"/>
      <c r="E139" s="108"/>
      <c r="F139" s="108"/>
      <c r="G139" s="108"/>
      <c r="H139" s="108"/>
      <c r="I139" s="108"/>
      <c r="J139" s="108"/>
      <c r="K139" s="108"/>
      <c r="L139" s="108"/>
      <c r="M139" s="108"/>
      <c r="N139" s="108"/>
      <c r="O139" s="108"/>
      <c r="P139" s="108"/>
      <c r="Q139" s="108"/>
      <c r="R139" s="108"/>
      <c r="S139" s="108"/>
      <c r="T139" s="108"/>
      <c r="U139" s="108"/>
    </row>
    <row r="140" spans="1:21" ht="12.75" customHeight="1" x14ac:dyDescent="0.25">
      <c r="A140" s="108"/>
      <c r="B140" s="108"/>
      <c r="C140" s="108"/>
      <c r="D140" s="108"/>
      <c r="E140" s="108"/>
      <c r="F140" s="108"/>
      <c r="G140" s="108"/>
      <c r="H140" s="108"/>
      <c r="I140" s="108"/>
      <c r="J140" s="108"/>
      <c r="K140" s="108"/>
      <c r="L140" s="108"/>
      <c r="M140" s="108"/>
      <c r="N140" s="108"/>
      <c r="O140" s="108"/>
      <c r="P140" s="108"/>
      <c r="Q140" s="108"/>
      <c r="R140" s="108"/>
      <c r="S140" s="108"/>
      <c r="T140" s="108"/>
      <c r="U140" s="108"/>
    </row>
    <row r="141" spans="1:21" ht="12.75" customHeight="1" x14ac:dyDescent="0.25">
      <c r="A141" s="108"/>
      <c r="B141" s="108"/>
      <c r="C141" s="108"/>
      <c r="D141" s="108"/>
      <c r="E141" s="108"/>
      <c r="F141" s="108"/>
      <c r="G141" s="108"/>
      <c r="H141" s="108"/>
      <c r="I141" s="108"/>
      <c r="J141" s="108"/>
      <c r="K141" s="108"/>
      <c r="L141" s="108"/>
      <c r="M141" s="108"/>
      <c r="N141" s="108"/>
      <c r="O141" s="108"/>
      <c r="P141" s="108"/>
      <c r="Q141" s="108"/>
      <c r="R141" s="108"/>
      <c r="S141" s="108"/>
      <c r="T141" s="108"/>
      <c r="U141" s="108"/>
    </row>
    <row r="142" spans="1:21" ht="12.75" customHeight="1" x14ac:dyDescent="0.25">
      <c r="A142" s="108"/>
      <c r="B142" s="108"/>
      <c r="C142" s="108"/>
      <c r="D142" s="108"/>
      <c r="E142" s="108"/>
      <c r="F142" s="108"/>
      <c r="G142" s="108"/>
      <c r="H142" s="108"/>
      <c r="I142" s="108"/>
      <c r="J142" s="108"/>
      <c r="K142" s="108"/>
      <c r="L142" s="108"/>
      <c r="M142" s="108"/>
      <c r="N142" s="108"/>
      <c r="O142" s="108"/>
      <c r="P142" s="108"/>
      <c r="Q142" s="108"/>
      <c r="R142" s="108"/>
      <c r="S142" s="108"/>
      <c r="T142" s="108"/>
      <c r="U142" s="108"/>
    </row>
    <row r="143" spans="1:21" ht="12.75" customHeight="1" x14ac:dyDescent="0.25">
      <c r="A143" s="108"/>
      <c r="B143" s="108"/>
      <c r="C143" s="108"/>
      <c r="D143" s="108"/>
      <c r="E143" s="108"/>
      <c r="F143" s="108"/>
      <c r="G143" s="108"/>
      <c r="H143" s="108"/>
      <c r="I143" s="108"/>
      <c r="J143" s="108"/>
      <c r="K143" s="108"/>
      <c r="L143" s="108"/>
      <c r="M143" s="108"/>
      <c r="N143" s="108"/>
      <c r="O143" s="108"/>
      <c r="P143" s="108"/>
      <c r="Q143" s="108"/>
      <c r="R143" s="108"/>
      <c r="S143" s="108"/>
      <c r="T143" s="108"/>
      <c r="U143" s="108"/>
    </row>
    <row r="144" spans="1:21" ht="12.75" customHeight="1" x14ac:dyDescent="0.25">
      <c r="A144" s="108"/>
      <c r="B144" s="108"/>
      <c r="C144" s="108"/>
      <c r="D144" s="108"/>
      <c r="E144" s="108"/>
      <c r="F144" s="108"/>
      <c r="G144" s="108"/>
      <c r="H144" s="108"/>
      <c r="I144" s="108"/>
      <c r="J144" s="108"/>
      <c r="K144" s="108"/>
      <c r="L144" s="108"/>
      <c r="M144" s="108"/>
      <c r="N144" s="108"/>
      <c r="O144" s="108"/>
      <c r="P144" s="108"/>
      <c r="Q144" s="108"/>
      <c r="R144" s="108"/>
      <c r="S144" s="108"/>
      <c r="T144" s="108"/>
      <c r="U144" s="108"/>
    </row>
    <row r="145" spans="1:21" ht="12.75" customHeight="1" x14ac:dyDescent="0.25">
      <c r="A145" s="108"/>
      <c r="B145" s="108"/>
      <c r="C145" s="108"/>
      <c r="D145" s="108"/>
      <c r="E145" s="108"/>
      <c r="F145" s="108"/>
      <c r="G145" s="108"/>
      <c r="H145" s="108"/>
      <c r="I145" s="108"/>
      <c r="J145" s="108"/>
      <c r="K145" s="108"/>
      <c r="L145" s="108"/>
      <c r="M145" s="108"/>
      <c r="N145" s="108"/>
      <c r="O145" s="108"/>
      <c r="P145" s="108"/>
      <c r="Q145" s="108"/>
      <c r="R145" s="108"/>
      <c r="S145" s="108"/>
      <c r="T145" s="108"/>
      <c r="U145" s="108"/>
    </row>
    <row r="146" spans="1:21" ht="12.75" customHeight="1" x14ac:dyDescent="0.25">
      <c r="A146" s="108"/>
      <c r="B146" s="108"/>
      <c r="C146" s="108"/>
      <c r="D146" s="108"/>
      <c r="E146" s="108"/>
      <c r="F146" s="108"/>
      <c r="G146" s="108"/>
      <c r="H146" s="108"/>
      <c r="I146" s="108"/>
      <c r="J146" s="108"/>
      <c r="K146" s="108"/>
      <c r="L146" s="108"/>
      <c r="M146" s="108"/>
      <c r="N146" s="108"/>
      <c r="O146" s="108"/>
      <c r="P146" s="108"/>
      <c r="Q146" s="108"/>
      <c r="R146" s="108"/>
      <c r="S146" s="108"/>
      <c r="T146" s="108"/>
      <c r="U146" s="108"/>
    </row>
    <row r="147" spans="1:21" ht="12.75" customHeight="1" x14ac:dyDescent="0.25">
      <c r="A147" s="108"/>
      <c r="B147" s="108"/>
      <c r="C147" s="108"/>
      <c r="D147" s="108"/>
      <c r="E147" s="108"/>
      <c r="F147" s="108"/>
      <c r="G147" s="108"/>
      <c r="H147" s="108"/>
      <c r="I147" s="108"/>
      <c r="J147" s="108"/>
      <c r="K147" s="108"/>
      <c r="L147" s="108"/>
      <c r="M147" s="108"/>
      <c r="N147" s="108"/>
      <c r="O147" s="108"/>
      <c r="P147" s="108"/>
      <c r="Q147" s="108"/>
      <c r="R147" s="108"/>
      <c r="S147" s="108"/>
      <c r="T147" s="108"/>
      <c r="U147" s="108"/>
    </row>
    <row r="148" spans="1:21" ht="12.75" customHeight="1" x14ac:dyDescent="0.25">
      <c r="A148" s="108"/>
      <c r="B148" s="108"/>
      <c r="C148" s="108"/>
      <c r="D148" s="108"/>
      <c r="E148" s="108"/>
      <c r="F148" s="108"/>
      <c r="G148" s="108"/>
      <c r="H148" s="108"/>
      <c r="I148" s="108"/>
      <c r="J148" s="108"/>
      <c r="K148" s="108"/>
      <c r="L148" s="108"/>
      <c r="M148" s="108"/>
      <c r="N148" s="108"/>
      <c r="O148" s="108"/>
      <c r="P148" s="108"/>
      <c r="Q148" s="108"/>
      <c r="R148" s="108"/>
      <c r="S148" s="108"/>
      <c r="T148" s="108"/>
      <c r="U148" s="108"/>
    </row>
    <row r="149" spans="1:21" ht="12.75" customHeight="1" x14ac:dyDescent="0.25">
      <c r="A149" s="108"/>
      <c r="B149" s="108"/>
      <c r="C149" s="108"/>
      <c r="D149" s="108"/>
      <c r="E149" s="108"/>
      <c r="F149" s="108"/>
      <c r="G149" s="108"/>
      <c r="H149" s="108"/>
      <c r="I149" s="108"/>
      <c r="J149" s="108"/>
      <c r="K149" s="108"/>
      <c r="L149" s="108"/>
      <c r="M149" s="108"/>
      <c r="N149" s="108"/>
      <c r="O149" s="108"/>
      <c r="P149" s="108"/>
      <c r="Q149" s="108"/>
      <c r="R149" s="108"/>
      <c r="S149" s="108"/>
      <c r="T149" s="108"/>
      <c r="U149" s="108"/>
    </row>
    <row r="150" spans="1:21" ht="12.75" customHeight="1" x14ac:dyDescent="0.25">
      <c r="A150" s="108"/>
      <c r="B150" s="108"/>
      <c r="C150" s="108"/>
      <c r="D150" s="108"/>
      <c r="E150" s="108"/>
      <c r="F150" s="108"/>
      <c r="G150" s="108"/>
      <c r="H150" s="108"/>
      <c r="I150" s="108"/>
      <c r="J150" s="108"/>
      <c r="K150" s="108"/>
      <c r="L150" s="108"/>
      <c r="M150" s="108"/>
      <c r="N150" s="108"/>
      <c r="O150" s="108"/>
      <c r="P150" s="108"/>
      <c r="Q150" s="108"/>
      <c r="R150" s="108"/>
      <c r="S150" s="108"/>
      <c r="T150" s="108"/>
      <c r="U150" s="108"/>
    </row>
    <row r="151" spans="1:21" ht="12.75" customHeight="1" x14ac:dyDescent="0.25">
      <c r="A151" s="108"/>
      <c r="B151" s="108"/>
      <c r="C151" s="108"/>
      <c r="D151" s="108"/>
      <c r="E151" s="108"/>
      <c r="F151" s="108"/>
      <c r="G151" s="108"/>
      <c r="H151" s="108"/>
      <c r="I151" s="108"/>
      <c r="J151" s="108"/>
      <c r="K151" s="108"/>
      <c r="L151" s="108"/>
      <c r="M151" s="108"/>
      <c r="N151" s="108"/>
      <c r="O151" s="108"/>
      <c r="P151" s="108"/>
      <c r="Q151" s="108"/>
      <c r="R151" s="108"/>
      <c r="S151" s="108"/>
      <c r="T151" s="108"/>
      <c r="U151" s="108"/>
    </row>
    <row r="152" spans="1:21" ht="12.75" customHeight="1" x14ac:dyDescent="0.25">
      <c r="A152" s="108"/>
      <c r="B152" s="108"/>
      <c r="C152" s="108"/>
      <c r="D152" s="108"/>
      <c r="E152" s="108"/>
      <c r="F152" s="108"/>
      <c r="G152" s="108"/>
      <c r="H152" s="108"/>
      <c r="I152" s="108"/>
      <c r="J152" s="108"/>
      <c r="K152" s="108"/>
      <c r="L152" s="108"/>
      <c r="M152" s="108"/>
      <c r="N152" s="108"/>
      <c r="O152" s="108"/>
      <c r="P152" s="108"/>
      <c r="Q152" s="108"/>
      <c r="R152" s="108"/>
      <c r="S152" s="108"/>
      <c r="T152" s="108"/>
      <c r="U152" s="108"/>
    </row>
    <row r="153" spans="1:21" ht="12.75" customHeight="1" x14ac:dyDescent="0.25">
      <c r="A153" s="108"/>
      <c r="B153" s="108"/>
      <c r="C153" s="108"/>
      <c r="D153" s="108"/>
      <c r="E153" s="108"/>
      <c r="F153" s="108"/>
      <c r="G153" s="108"/>
      <c r="H153" s="108"/>
      <c r="I153" s="108"/>
      <c r="J153" s="108"/>
      <c r="K153" s="108"/>
      <c r="L153" s="108"/>
      <c r="M153" s="108"/>
      <c r="N153" s="108"/>
      <c r="O153" s="108"/>
      <c r="P153" s="108"/>
      <c r="Q153" s="108"/>
      <c r="R153" s="108"/>
      <c r="S153" s="108"/>
      <c r="T153" s="108"/>
      <c r="U153" s="108"/>
    </row>
    <row r="154" spans="1:21" ht="12.75" customHeight="1" x14ac:dyDescent="0.25">
      <c r="A154" s="108"/>
      <c r="B154" s="108"/>
      <c r="C154" s="108"/>
      <c r="D154" s="108"/>
      <c r="E154" s="108"/>
      <c r="F154" s="108"/>
      <c r="G154" s="108"/>
      <c r="H154" s="108"/>
      <c r="I154" s="108"/>
      <c r="J154" s="108"/>
      <c r="K154" s="108"/>
      <c r="L154" s="108"/>
      <c r="M154" s="108"/>
      <c r="N154" s="108"/>
      <c r="O154" s="108"/>
      <c r="P154" s="108"/>
      <c r="Q154" s="108"/>
      <c r="R154" s="108"/>
      <c r="S154" s="108"/>
      <c r="T154" s="108"/>
      <c r="U154" s="108"/>
    </row>
    <row r="155" spans="1:21" ht="12.75" customHeight="1" x14ac:dyDescent="0.25">
      <c r="A155" s="108"/>
      <c r="B155" s="108"/>
      <c r="C155" s="108"/>
      <c r="D155" s="108"/>
      <c r="E155" s="108"/>
      <c r="F155" s="108"/>
      <c r="G155" s="108"/>
      <c r="H155" s="108"/>
      <c r="I155" s="108"/>
      <c r="J155" s="108"/>
      <c r="K155" s="108"/>
      <c r="L155" s="108"/>
      <c r="M155" s="108"/>
      <c r="N155" s="108"/>
      <c r="O155" s="108"/>
      <c r="P155" s="108"/>
      <c r="Q155" s="108"/>
      <c r="R155" s="108"/>
      <c r="S155" s="108"/>
      <c r="T155" s="108"/>
      <c r="U155" s="108"/>
    </row>
    <row r="156" spans="1:21" ht="12.75" customHeight="1" x14ac:dyDescent="0.25">
      <c r="A156" s="108"/>
      <c r="B156" s="108"/>
      <c r="C156" s="108"/>
      <c r="D156" s="108"/>
      <c r="E156" s="108"/>
      <c r="F156" s="108"/>
      <c r="G156" s="108"/>
      <c r="H156" s="108"/>
      <c r="I156" s="108"/>
      <c r="J156" s="108"/>
      <c r="K156" s="108"/>
      <c r="L156" s="108"/>
      <c r="M156" s="108"/>
      <c r="N156" s="108"/>
      <c r="O156" s="108"/>
      <c r="P156" s="108"/>
      <c r="Q156" s="108"/>
      <c r="R156" s="108"/>
      <c r="S156" s="108"/>
      <c r="T156" s="108"/>
      <c r="U156" s="108"/>
    </row>
    <row r="157" spans="1:21" ht="12.75" customHeight="1" x14ac:dyDescent="0.25">
      <c r="A157" s="108"/>
      <c r="B157" s="108"/>
      <c r="C157" s="108"/>
      <c r="D157" s="108"/>
      <c r="E157" s="108"/>
      <c r="F157" s="108"/>
      <c r="G157" s="108"/>
      <c r="H157" s="108"/>
      <c r="I157" s="108"/>
      <c r="J157" s="108"/>
      <c r="K157" s="108"/>
      <c r="L157" s="108"/>
      <c r="M157" s="108"/>
      <c r="N157" s="108"/>
      <c r="O157" s="108"/>
      <c r="P157" s="108"/>
      <c r="Q157" s="108"/>
      <c r="R157" s="108"/>
      <c r="S157" s="108"/>
      <c r="T157" s="108"/>
      <c r="U157" s="108"/>
    </row>
    <row r="158" spans="1:21" ht="12.75" customHeight="1" x14ac:dyDescent="0.25">
      <c r="A158" s="108"/>
      <c r="B158" s="108"/>
      <c r="C158" s="108"/>
      <c r="D158" s="108"/>
      <c r="E158" s="108"/>
      <c r="F158" s="108"/>
      <c r="G158" s="108"/>
      <c r="H158" s="108"/>
      <c r="I158" s="108"/>
      <c r="J158" s="108"/>
      <c r="K158" s="108"/>
      <c r="L158" s="108"/>
      <c r="M158" s="108"/>
      <c r="N158" s="108"/>
      <c r="O158" s="108"/>
      <c r="P158" s="108"/>
      <c r="Q158" s="108"/>
      <c r="R158" s="108"/>
      <c r="S158" s="108"/>
      <c r="T158" s="108"/>
      <c r="U158" s="108"/>
    </row>
    <row r="159" spans="1:21" ht="12.75" customHeight="1" x14ac:dyDescent="0.25">
      <c r="A159" s="108"/>
      <c r="B159" s="108"/>
      <c r="C159" s="108"/>
      <c r="D159" s="108"/>
      <c r="E159" s="108"/>
      <c r="F159" s="108"/>
      <c r="G159" s="108"/>
      <c r="H159" s="108"/>
      <c r="I159" s="108"/>
      <c r="J159" s="108"/>
      <c r="K159" s="108"/>
      <c r="L159" s="108"/>
      <c r="M159" s="108"/>
      <c r="N159" s="108"/>
      <c r="O159" s="108"/>
      <c r="P159" s="108"/>
      <c r="Q159" s="108"/>
      <c r="R159" s="108"/>
      <c r="S159" s="108"/>
      <c r="T159" s="108"/>
      <c r="U159" s="108"/>
    </row>
    <row r="160" spans="1:21" ht="12.75" customHeight="1" x14ac:dyDescent="0.25">
      <c r="A160" s="108"/>
      <c r="B160" s="108"/>
      <c r="C160" s="108"/>
      <c r="D160" s="108"/>
      <c r="E160" s="108"/>
      <c r="F160" s="108"/>
      <c r="G160" s="108"/>
      <c r="H160" s="108"/>
      <c r="I160" s="108"/>
      <c r="J160" s="108"/>
      <c r="K160" s="108"/>
      <c r="L160" s="108"/>
      <c r="M160" s="108"/>
      <c r="N160" s="108"/>
      <c r="O160" s="108"/>
      <c r="P160" s="108"/>
      <c r="Q160" s="108"/>
      <c r="R160" s="108"/>
      <c r="S160" s="108"/>
      <c r="T160" s="108"/>
      <c r="U160" s="108"/>
    </row>
    <row r="161" spans="1:21" ht="12.75" customHeight="1" x14ac:dyDescent="0.25">
      <c r="A161" s="108"/>
      <c r="B161" s="108"/>
      <c r="C161" s="108"/>
      <c r="D161" s="108"/>
      <c r="E161" s="108"/>
      <c r="F161" s="108"/>
      <c r="G161" s="108"/>
      <c r="H161" s="108"/>
      <c r="I161" s="108"/>
      <c r="J161" s="108"/>
      <c r="K161" s="108"/>
      <c r="L161" s="108"/>
      <c r="M161" s="108"/>
      <c r="N161" s="108"/>
      <c r="O161" s="108"/>
      <c r="P161" s="108"/>
      <c r="Q161" s="108"/>
      <c r="R161" s="108"/>
      <c r="S161" s="108"/>
      <c r="T161" s="108"/>
      <c r="U161" s="108"/>
    </row>
    <row r="162" spans="1:21" ht="12.75" customHeight="1" x14ac:dyDescent="0.25">
      <c r="A162" s="108"/>
      <c r="B162" s="108"/>
      <c r="C162" s="108"/>
      <c r="D162" s="108"/>
      <c r="E162" s="108"/>
      <c r="F162" s="108"/>
      <c r="G162" s="108"/>
      <c r="H162" s="108"/>
      <c r="I162" s="108"/>
      <c r="J162" s="108"/>
      <c r="K162" s="108"/>
      <c r="L162" s="108"/>
      <c r="M162" s="108"/>
      <c r="N162" s="108"/>
      <c r="O162" s="108"/>
      <c r="P162" s="108"/>
      <c r="Q162" s="108"/>
      <c r="R162" s="108"/>
      <c r="S162" s="108"/>
      <c r="T162" s="108"/>
      <c r="U162" s="108"/>
    </row>
    <row r="163" spans="1:21" ht="12.75" customHeight="1" x14ac:dyDescent="0.25">
      <c r="A163" s="108"/>
      <c r="B163" s="108"/>
      <c r="C163" s="108"/>
      <c r="D163" s="108"/>
      <c r="E163" s="108"/>
      <c r="F163" s="108"/>
      <c r="G163" s="108"/>
      <c r="H163" s="108"/>
      <c r="I163" s="108"/>
      <c r="J163" s="108"/>
      <c r="K163" s="108"/>
      <c r="L163" s="108"/>
      <c r="M163" s="108"/>
      <c r="N163" s="108"/>
      <c r="O163" s="108"/>
      <c r="P163" s="108"/>
      <c r="Q163" s="108"/>
      <c r="R163" s="108"/>
      <c r="S163" s="108"/>
      <c r="T163" s="108"/>
      <c r="U163" s="108"/>
    </row>
    <row r="164" spans="1:21" ht="12.75" customHeight="1" x14ac:dyDescent="0.25">
      <c r="A164" s="108"/>
      <c r="B164" s="108"/>
      <c r="C164" s="108"/>
      <c r="D164" s="108"/>
      <c r="E164" s="108"/>
      <c r="F164" s="108"/>
      <c r="G164" s="108"/>
      <c r="H164" s="108"/>
      <c r="I164" s="108"/>
      <c r="J164" s="108"/>
      <c r="K164" s="108"/>
      <c r="L164" s="108"/>
      <c r="M164" s="108"/>
      <c r="N164" s="108"/>
      <c r="O164" s="108"/>
      <c r="P164" s="108"/>
      <c r="Q164" s="108"/>
      <c r="R164" s="108"/>
      <c r="S164" s="108"/>
      <c r="T164" s="108"/>
      <c r="U164" s="108"/>
    </row>
    <row r="165" spans="1:21" ht="12.75" customHeight="1" x14ac:dyDescent="0.25">
      <c r="A165" s="108"/>
      <c r="B165" s="108"/>
      <c r="C165" s="108"/>
      <c r="D165" s="108"/>
      <c r="E165" s="108"/>
      <c r="F165" s="108"/>
      <c r="G165" s="108"/>
      <c r="H165" s="108"/>
      <c r="I165" s="108"/>
      <c r="J165" s="108"/>
      <c r="K165" s="108"/>
      <c r="L165" s="108"/>
      <c r="M165" s="108"/>
      <c r="N165" s="108"/>
      <c r="O165" s="108"/>
      <c r="P165" s="108"/>
      <c r="Q165" s="108"/>
      <c r="R165" s="108"/>
      <c r="S165" s="108"/>
      <c r="T165" s="108"/>
      <c r="U165" s="108"/>
    </row>
    <row r="166" spans="1:21" ht="12.75" customHeight="1" x14ac:dyDescent="0.25">
      <c r="A166" s="108"/>
      <c r="B166" s="108"/>
      <c r="C166" s="108"/>
      <c r="D166" s="108"/>
      <c r="E166" s="108"/>
      <c r="F166" s="108"/>
      <c r="G166" s="108"/>
      <c r="H166" s="108"/>
      <c r="I166" s="108"/>
      <c r="J166" s="108"/>
      <c r="K166" s="108"/>
      <c r="L166" s="108"/>
      <c r="M166" s="108"/>
      <c r="N166" s="108"/>
      <c r="O166" s="108"/>
      <c r="P166" s="108"/>
      <c r="Q166" s="108"/>
      <c r="R166" s="108"/>
      <c r="S166" s="108"/>
      <c r="T166" s="108"/>
      <c r="U166" s="108"/>
    </row>
    <row r="167" spans="1:21" ht="12.75" customHeight="1" x14ac:dyDescent="0.25">
      <c r="A167" s="108"/>
      <c r="B167" s="108"/>
      <c r="C167" s="108"/>
      <c r="D167" s="108"/>
      <c r="E167" s="108"/>
      <c r="F167" s="108"/>
      <c r="G167" s="108"/>
      <c r="H167" s="108"/>
      <c r="I167" s="108"/>
      <c r="J167" s="108"/>
      <c r="K167" s="108"/>
      <c r="L167" s="108"/>
      <c r="M167" s="108"/>
      <c r="N167" s="108"/>
      <c r="O167" s="108"/>
      <c r="P167" s="108"/>
      <c r="Q167" s="108"/>
      <c r="R167" s="108"/>
      <c r="S167" s="108"/>
      <c r="T167" s="108"/>
      <c r="U167" s="108"/>
    </row>
    <row r="168" spans="1:21" ht="12.75" customHeight="1" x14ac:dyDescent="0.25">
      <c r="A168" s="108"/>
      <c r="B168" s="108"/>
      <c r="C168" s="108"/>
      <c r="D168" s="108"/>
      <c r="E168" s="108"/>
      <c r="F168" s="108"/>
      <c r="G168" s="108"/>
      <c r="H168" s="108"/>
      <c r="I168" s="108"/>
      <c r="J168" s="108"/>
      <c r="K168" s="108"/>
      <c r="L168" s="108"/>
      <c r="M168" s="108"/>
      <c r="N168" s="108"/>
      <c r="O168" s="108"/>
      <c r="P168" s="108"/>
      <c r="Q168" s="108"/>
      <c r="R168" s="108"/>
      <c r="S168" s="108"/>
      <c r="T168" s="108"/>
      <c r="U168" s="108"/>
    </row>
    <row r="169" spans="1:21" ht="12.75" customHeight="1" x14ac:dyDescent="0.25">
      <c r="A169" s="108"/>
      <c r="B169" s="108"/>
      <c r="C169" s="108"/>
      <c r="D169" s="108"/>
      <c r="E169" s="108"/>
      <c r="F169" s="108"/>
      <c r="G169" s="108"/>
      <c r="H169" s="108"/>
      <c r="I169" s="108"/>
      <c r="J169" s="108"/>
      <c r="K169" s="108"/>
      <c r="L169" s="108"/>
      <c r="M169" s="108"/>
      <c r="N169" s="108"/>
      <c r="O169" s="108"/>
      <c r="P169" s="108"/>
      <c r="Q169" s="108"/>
      <c r="R169" s="108"/>
      <c r="S169" s="108"/>
      <c r="T169" s="108"/>
      <c r="U169" s="108"/>
    </row>
    <row r="170" spans="1:21" ht="12.75" customHeight="1" x14ac:dyDescent="0.25">
      <c r="A170" s="108"/>
      <c r="B170" s="108"/>
      <c r="C170" s="108"/>
      <c r="D170" s="108"/>
      <c r="E170" s="108"/>
      <c r="F170" s="108"/>
      <c r="G170" s="108"/>
      <c r="H170" s="108"/>
      <c r="I170" s="108"/>
      <c r="J170" s="108"/>
      <c r="K170" s="108"/>
      <c r="L170" s="108"/>
      <c r="M170" s="108"/>
      <c r="N170" s="108"/>
      <c r="O170" s="108"/>
      <c r="P170" s="108"/>
      <c r="Q170" s="108"/>
      <c r="R170" s="108"/>
      <c r="S170" s="108"/>
      <c r="T170" s="108"/>
      <c r="U170" s="108"/>
    </row>
    <row r="171" spans="1:21" ht="12.75" customHeight="1" x14ac:dyDescent="0.25">
      <c r="A171" s="108"/>
      <c r="B171" s="108"/>
      <c r="C171" s="108"/>
      <c r="D171" s="108"/>
      <c r="E171" s="108"/>
      <c r="F171" s="108"/>
      <c r="G171" s="108"/>
      <c r="H171" s="108"/>
      <c r="I171" s="108"/>
      <c r="J171" s="108"/>
      <c r="K171" s="108"/>
      <c r="L171" s="108"/>
      <c r="M171" s="108"/>
      <c r="N171" s="108"/>
      <c r="O171" s="108"/>
      <c r="P171" s="108"/>
      <c r="Q171" s="108"/>
      <c r="R171" s="108"/>
      <c r="S171" s="108"/>
      <c r="T171" s="108"/>
      <c r="U171" s="108"/>
    </row>
    <row r="172" spans="1:21" ht="12.75" customHeight="1" x14ac:dyDescent="0.25">
      <c r="A172" s="108"/>
      <c r="B172" s="108"/>
      <c r="C172" s="108"/>
      <c r="D172" s="108"/>
      <c r="E172" s="108"/>
      <c r="F172" s="108"/>
      <c r="G172" s="108"/>
      <c r="H172" s="108"/>
      <c r="I172" s="108"/>
      <c r="J172" s="108"/>
      <c r="K172" s="108"/>
      <c r="L172" s="108"/>
      <c r="M172" s="108"/>
      <c r="N172" s="108"/>
      <c r="O172" s="108"/>
      <c r="P172" s="108"/>
      <c r="Q172" s="108"/>
      <c r="R172" s="108"/>
      <c r="S172" s="108"/>
      <c r="T172" s="108"/>
      <c r="U172" s="108"/>
    </row>
    <row r="173" spans="1:21" ht="12.75" customHeight="1" x14ac:dyDescent="0.25">
      <c r="A173" s="108"/>
      <c r="B173" s="108"/>
      <c r="C173" s="108"/>
      <c r="D173" s="108"/>
      <c r="E173" s="108"/>
      <c r="F173" s="108"/>
      <c r="G173" s="108"/>
      <c r="H173" s="108"/>
      <c r="I173" s="108"/>
      <c r="J173" s="108"/>
      <c r="K173" s="108"/>
      <c r="L173" s="108"/>
      <c r="M173" s="108"/>
      <c r="N173" s="108"/>
      <c r="O173" s="108"/>
      <c r="P173" s="108"/>
      <c r="Q173" s="108"/>
      <c r="R173" s="108"/>
      <c r="S173" s="108"/>
      <c r="T173" s="108"/>
      <c r="U173" s="108"/>
    </row>
    <row r="174" spans="1:21" ht="12.75" customHeight="1" x14ac:dyDescent="0.25">
      <c r="A174" s="108"/>
      <c r="B174" s="108"/>
      <c r="C174" s="108"/>
      <c r="D174" s="108"/>
      <c r="E174" s="108"/>
      <c r="F174" s="108"/>
      <c r="G174" s="108"/>
      <c r="H174" s="108"/>
      <c r="I174" s="108"/>
      <c r="J174" s="108"/>
      <c r="K174" s="108"/>
      <c r="L174" s="108"/>
      <c r="M174" s="108"/>
      <c r="N174" s="108"/>
      <c r="O174" s="108"/>
      <c r="P174" s="108"/>
      <c r="Q174" s="108"/>
      <c r="R174" s="108"/>
      <c r="S174" s="108"/>
      <c r="T174" s="108"/>
      <c r="U174" s="108"/>
    </row>
    <row r="175" spans="1:21" ht="12.75" customHeight="1" x14ac:dyDescent="0.25">
      <c r="A175" s="108"/>
      <c r="B175" s="108"/>
      <c r="C175" s="108"/>
      <c r="D175" s="108"/>
      <c r="E175" s="108"/>
      <c r="F175" s="108"/>
      <c r="G175" s="108"/>
      <c r="H175" s="108"/>
      <c r="I175" s="108"/>
      <c r="J175" s="108"/>
      <c r="K175" s="108"/>
      <c r="L175" s="108"/>
      <c r="M175" s="108"/>
      <c r="N175" s="108"/>
      <c r="O175" s="108"/>
      <c r="P175" s="108"/>
      <c r="Q175" s="108"/>
      <c r="R175" s="108"/>
      <c r="S175" s="108"/>
      <c r="T175" s="108"/>
      <c r="U175" s="108"/>
    </row>
    <row r="176" spans="1:21" ht="12.75" customHeight="1" x14ac:dyDescent="0.25">
      <c r="A176" s="108"/>
      <c r="B176" s="108"/>
      <c r="C176" s="108"/>
      <c r="D176" s="108"/>
      <c r="E176" s="108"/>
      <c r="F176" s="108"/>
      <c r="G176" s="108"/>
      <c r="H176" s="108"/>
      <c r="I176" s="108"/>
      <c r="J176" s="108"/>
      <c r="K176" s="108"/>
      <c r="L176" s="108"/>
      <c r="M176" s="108"/>
      <c r="N176" s="108"/>
      <c r="O176" s="108"/>
      <c r="P176" s="108"/>
      <c r="Q176" s="108"/>
      <c r="R176" s="108"/>
      <c r="S176" s="108"/>
      <c r="T176" s="108"/>
      <c r="U176" s="108"/>
    </row>
    <row r="177" spans="1:21" ht="12.75" customHeight="1" x14ac:dyDescent="0.25">
      <c r="A177" s="108"/>
      <c r="B177" s="108"/>
      <c r="C177" s="108"/>
      <c r="D177" s="108"/>
      <c r="E177" s="108"/>
      <c r="F177" s="108"/>
      <c r="G177" s="108"/>
      <c r="H177" s="108"/>
      <c r="I177" s="108"/>
      <c r="J177" s="108"/>
      <c r="K177" s="108"/>
      <c r="L177" s="108"/>
      <c r="M177" s="108"/>
      <c r="N177" s="108"/>
      <c r="O177" s="108"/>
      <c r="P177" s="108"/>
      <c r="Q177" s="108"/>
      <c r="R177" s="108"/>
      <c r="S177" s="108"/>
      <c r="T177" s="108"/>
      <c r="U177" s="108"/>
    </row>
    <row r="178" spans="1:21" ht="12.75" customHeight="1" x14ac:dyDescent="0.25">
      <c r="A178" s="108"/>
      <c r="B178" s="108"/>
      <c r="C178" s="108"/>
      <c r="D178" s="108"/>
      <c r="E178" s="108"/>
      <c r="F178" s="108"/>
      <c r="G178" s="108"/>
      <c r="H178" s="108"/>
      <c r="I178" s="108"/>
      <c r="J178" s="108"/>
      <c r="K178" s="108"/>
      <c r="L178" s="108"/>
      <c r="M178" s="108"/>
      <c r="N178" s="108"/>
      <c r="O178" s="108"/>
      <c r="P178" s="108"/>
      <c r="Q178" s="108"/>
      <c r="R178" s="108"/>
      <c r="S178" s="108"/>
      <c r="T178" s="108"/>
      <c r="U178" s="108"/>
    </row>
    <row r="179" spans="1:21" ht="12.75" customHeight="1" x14ac:dyDescent="0.25">
      <c r="A179" s="108"/>
      <c r="B179" s="108"/>
      <c r="C179" s="108"/>
      <c r="D179" s="108"/>
      <c r="E179" s="108"/>
      <c r="F179" s="108"/>
      <c r="G179" s="108"/>
      <c r="H179" s="108"/>
      <c r="I179" s="108"/>
      <c r="J179" s="108"/>
      <c r="K179" s="108"/>
      <c r="L179" s="108"/>
      <c r="M179" s="108"/>
      <c r="N179" s="108"/>
      <c r="O179" s="108"/>
      <c r="P179" s="108"/>
      <c r="Q179" s="108"/>
      <c r="R179" s="108"/>
      <c r="S179" s="108"/>
      <c r="T179" s="108"/>
      <c r="U179" s="108"/>
    </row>
    <row r="180" spans="1:21" ht="12.75" customHeight="1" x14ac:dyDescent="0.25">
      <c r="A180" s="108"/>
      <c r="B180" s="108"/>
      <c r="C180" s="108"/>
      <c r="D180" s="108"/>
      <c r="E180" s="108"/>
      <c r="F180" s="108"/>
      <c r="G180" s="108"/>
      <c r="H180" s="108"/>
      <c r="I180" s="108"/>
      <c r="J180" s="108"/>
      <c r="K180" s="108"/>
      <c r="L180" s="108"/>
      <c r="M180" s="108"/>
      <c r="N180" s="108"/>
      <c r="O180" s="108"/>
      <c r="P180" s="108"/>
      <c r="Q180" s="108"/>
      <c r="R180" s="108"/>
      <c r="S180" s="108"/>
      <c r="T180" s="108"/>
      <c r="U180" s="108"/>
    </row>
    <row r="181" spans="1:21" ht="12.75" customHeight="1" x14ac:dyDescent="0.25">
      <c r="A181" s="108"/>
      <c r="B181" s="108"/>
      <c r="C181" s="108"/>
      <c r="D181" s="108"/>
      <c r="E181" s="108"/>
      <c r="F181" s="108"/>
      <c r="G181" s="108"/>
      <c r="H181" s="108"/>
      <c r="I181" s="108"/>
      <c r="J181" s="108"/>
      <c r="K181" s="108"/>
      <c r="L181" s="108"/>
      <c r="M181" s="108"/>
      <c r="N181" s="108"/>
      <c r="O181" s="108"/>
      <c r="P181" s="108"/>
      <c r="Q181" s="108"/>
      <c r="R181" s="108"/>
      <c r="S181" s="108"/>
      <c r="T181" s="108"/>
      <c r="U181" s="108"/>
    </row>
    <row r="182" spans="1:21" ht="12.75" customHeight="1" x14ac:dyDescent="0.25">
      <c r="A182" s="108"/>
      <c r="B182" s="108"/>
      <c r="C182" s="108"/>
      <c r="D182" s="108"/>
      <c r="E182" s="108"/>
      <c r="F182" s="108"/>
      <c r="G182" s="108"/>
      <c r="H182" s="108"/>
      <c r="I182" s="108"/>
      <c r="J182" s="108"/>
      <c r="K182" s="108"/>
      <c r="L182" s="108"/>
      <c r="M182" s="108"/>
      <c r="N182" s="108"/>
      <c r="O182" s="108"/>
      <c r="P182" s="108"/>
      <c r="Q182" s="108"/>
      <c r="R182" s="108"/>
      <c r="S182" s="108"/>
      <c r="T182" s="108"/>
      <c r="U182" s="108"/>
    </row>
    <row r="183" spans="1:21" ht="12.75" customHeight="1" x14ac:dyDescent="0.25">
      <c r="A183" s="108"/>
      <c r="B183" s="108"/>
      <c r="C183" s="108"/>
      <c r="D183" s="108"/>
      <c r="E183" s="108"/>
      <c r="F183" s="108"/>
      <c r="G183" s="108"/>
      <c r="H183" s="108"/>
      <c r="I183" s="108"/>
      <c r="J183" s="108"/>
      <c r="K183" s="108"/>
      <c r="L183" s="108"/>
      <c r="M183" s="108"/>
      <c r="N183" s="108"/>
      <c r="O183" s="108"/>
      <c r="P183" s="108"/>
      <c r="Q183" s="108"/>
      <c r="R183" s="108"/>
      <c r="S183" s="108"/>
      <c r="T183" s="108"/>
      <c r="U183" s="108"/>
    </row>
    <row r="184" spans="1:21" ht="12.75" customHeight="1" x14ac:dyDescent="0.25">
      <c r="A184" s="108"/>
      <c r="B184" s="108"/>
      <c r="C184" s="108"/>
      <c r="D184" s="108"/>
      <c r="E184" s="108"/>
      <c r="F184" s="108"/>
      <c r="G184" s="108"/>
      <c r="H184" s="108"/>
      <c r="I184" s="108"/>
      <c r="J184" s="108"/>
      <c r="K184" s="108"/>
      <c r="L184" s="108"/>
      <c r="M184" s="108"/>
      <c r="N184" s="108"/>
      <c r="O184" s="108"/>
      <c r="P184" s="108"/>
      <c r="Q184" s="108"/>
      <c r="R184" s="108"/>
      <c r="S184" s="108"/>
      <c r="T184" s="108"/>
      <c r="U184" s="108"/>
    </row>
    <row r="185" spans="1:21" ht="12.75" customHeight="1" x14ac:dyDescent="0.25">
      <c r="A185" s="108"/>
      <c r="B185" s="108"/>
      <c r="C185" s="108"/>
      <c r="D185" s="108"/>
      <c r="E185" s="108"/>
      <c r="F185" s="108"/>
      <c r="G185" s="108"/>
      <c r="H185" s="108"/>
      <c r="I185" s="108"/>
      <c r="J185" s="108"/>
      <c r="K185" s="108"/>
      <c r="L185" s="108"/>
      <c r="M185" s="108"/>
      <c r="N185" s="108"/>
      <c r="O185" s="108"/>
      <c r="P185" s="108"/>
      <c r="Q185" s="108"/>
      <c r="R185" s="108"/>
      <c r="S185" s="108"/>
      <c r="T185" s="108"/>
      <c r="U185" s="108"/>
    </row>
    <row r="186" spans="1:21" ht="12.75" customHeight="1" x14ac:dyDescent="0.25">
      <c r="A186" s="108"/>
      <c r="B186" s="108"/>
      <c r="C186" s="108"/>
      <c r="D186" s="108"/>
      <c r="E186" s="108"/>
      <c r="F186" s="108"/>
      <c r="G186" s="108"/>
      <c r="H186" s="108"/>
      <c r="I186" s="108"/>
      <c r="J186" s="108"/>
      <c r="K186" s="108"/>
      <c r="L186" s="108"/>
      <c r="M186" s="108"/>
      <c r="N186" s="108"/>
      <c r="O186" s="108"/>
      <c r="P186" s="108"/>
      <c r="Q186" s="108"/>
      <c r="R186" s="108"/>
      <c r="S186" s="108"/>
      <c r="T186" s="108"/>
      <c r="U186" s="108"/>
    </row>
    <row r="187" spans="1:21" ht="12.75" customHeight="1" x14ac:dyDescent="0.25">
      <c r="A187" s="108"/>
      <c r="B187" s="108"/>
      <c r="C187" s="108"/>
      <c r="D187" s="108"/>
      <c r="E187" s="108"/>
      <c r="F187" s="108"/>
      <c r="G187" s="108"/>
      <c r="H187" s="108"/>
      <c r="I187" s="108"/>
      <c r="J187" s="108"/>
      <c r="K187" s="108"/>
      <c r="L187" s="108"/>
      <c r="M187" s="108"/>
      <c r="N187" s="108"/>
      <c r="O187" s="108"/>
      <c r="P187" s="108"/>
      <c r="Q187" s="108"/>
      <c r="R187" s="108"/>
      <c r="S187" s="108"/>
      <c r="T187" s="108"/>
      <c r="U187" s="108"/>
    </row>
    <row r="188" spans="1:21" ht="12.75" customHeight="1" x14ac:dyDescent="0.25">
      <c r="A188" s="108"/>
      <c r="B188" s="108"/>
      <c r="C188" s="108"/>
      <c r="D188" s="108"/>
      <c r="E188" s="108"/>
      <c r="F188" s="108"/>
      <c r="G188" s="108"/>
      <c r="H188" s="108"/>
      <c r="I188" s="108"/>
      <c r="J188" s="108"/>
      <c r="K188" s="108"/>
      <c r="L188" s="108"/>
      <c r="M188" s="108"/>
      <c r="N188" s="108"/>
      <c r="O188" s="108"/>
      <c r="P188" s="108"/>
      <c r="Q188" s="108"/>
      <c r="R188" s="108"/>
      <c r="S188" s="108"/>
      <c r="T188" s="108"/>
      <c r="U188" s="108"/>
    </row>
    <row r="189" spans="1:21" ht="12.75" customHeight="1" x14ac:dyDescent="0.25">
      <c r="A189" s="108"/>
      <c r="B189" s="108"/>
      <c r="C189" s="108"/>
      <c r="D189" s="108"/>
      <c r="E189" s="108"/>
      <c r="F189" s="108"/>
      <c r="G189" s="108"/>
      <c r="H189" s="108"/>
      <c r="I189" s="108"/>
      <c r="J189" s="108"/>
      <c r="K189" s="108"/>
      <c r="L189" s="108"/>
      <c r="M189" s="108"/>
      <c r="N189" s="108"/>
      <c r="O189" s="108"/>
      <c r="P189" s="108"/>
      <c r="Q189" s="108"/>
      <c r="R189" s="108"/>
      <c r="S189" s="108"/>
      <c r="T189" s="108"/>
      <c r="U189" s="108"/>
    </row>
    <row r="190" spans="1:21" ht="12.75" customHeight="1" x14ac:dyDescent="0.25">
      <c r="A190" s="108"/>
      <c r="B190" s="108"/>
      <c r="C190" s="108"/>
      <c r="D190" s="108"/>
      <c r="E190" s="108"/>
      <c r="F190" s="108"/>
      <c r="G190" s="108"/>
      <c r="H190" s="108"/>
      <c r="I190" s="108"/>
      <c r="J190" s="108"/>
      <c r="K190" s="108"/>
      <c r="L190" s="108"/>
      <c r="M190" s="108"/>
      <c r="N190" s="108"/>
      <c r="O190" s="108"/>
      <c r="P190" s="108"/>
      <c r="Q190" s="108"/>
      <c r="R190" s="108"/>
      <c r="S190" s="108"/>
      <c r="T190" s="108"/>
      <c r="U190" s="108"/>
    </row>
    <row r="191" spans="1:21" ht="12.75" customHeight="1" x14ac:dyDescent="0.25">
      <c r="A191" s="108"/>
      <c r="B191" s="108"/>
      <c r="C191" s="108"/>
      <c r="D191" s="108"/>
      <c r="E191" s="108"/>
      <c r="F191" s="108"/>
      <c r="G191" s="108"/>
      <c r="H191" s="108"/>
      <c r="I191" s="108"/>
      <c r="J191" s="108"/>
      <c r="K191" s="108"/>
      <c r="L191" s="108"/>
      <c r="M191" s="108"/>
      <c r="N191" s="108"/>
      <c r="O191" s="108"/>
      <c r="P191" s="108"/>
      <c r="Q191" s="108"/>
      <c r="R191" s="108"/>
      <c r="S191" s="108"/>
      <c r="T191" s="108"/>
      <c r="U191" s="108"/>
    </row>
    <row r="192" spans="1:21" ht="12.75" customHeight="1" x14ac:dyDescent="0.25">
      <c r="A192" s="108"/>
      <c r="B192" s="108"/>
      <c r="C192" s="108"/>
      <c r="D192" s="108"/>
      <c r="E192" s="108"/>
      <c r="F192" s="108"/>
      <c r="G192" s="108"/>
      <c r="H192" s="108"/>
      <c r="I192" s="108"/>
      <c r="J192" s="108"/>
      <c r="K192" s="108"/>
      <c r="L192" s="108"/>
      <c r="M192" s="108"/>
      <c r="N192" s="108"/>
      <c r="O192" s="108"/>
      <c r="P192" s="108"/>
      <c r="Q192" s="108"/>
      <c r="R192" s="108"/>
      <c r="S192" s="108"/>
      <c r="T192" s="108"/>
      <c r="U192" s="108"/>
    </row>
    <row r="193" spans="1:21" ht="12.75" customHeight="1" x14ac:dyDescent="0.25">
      <c r="A193" s="108"/>
      <c r="B193" s="108"/>
      <c r="C193" s="108"/>
      <c r="D193" s="108"/>
      <c r="E193" s="108"/>
      <c r="F193" s="108"/>
      <c r="G193" s="108"/>
      <c r="H193" s="108"/>
      <c r="I193" s="108"/>
      <c r="J193" s="108"/>
      <c r="K193" s="108"/>
      <c r="L193" s="108"/>
      <c r="M193" s="108"/>
      <c r="N193" s="108"/>
      <c r="O193" s="108"/>
      <c r="P193" s="108"/>
      <c r="Q193" s="108"/>
      <c r="R193" s="108"/>
      <c r="S193" s="108"/>
      <c r="T193" s="108"/>
      <c r="U193" s="108"/>
    </row>
    <row r="194" spans="1:21" ht="12.75" customHeight="1" x14ac:dyDescent="0.25">
      <c r="A194" s="108"/>
      <c r="B194" s="108"/>
      <c r="C194" s="108"/>
      <c r="D194" s="108"/>
      <c r="E194" s="108"/>
      <c r="F194" s="108"/>
      <c r="G194" s="108"/>
      <c r="H194" s="108"/>
      <c r="I194" s="108"/>
      <c r="J194" s="108"/>
      <c r="K194" s="108"/>
      <c r="L194" s="108"/>
      <c r="M194" s="108"/>
      <c r="N194" s="108"/>
      <c r="O194" s="108"/>
      <c r="P194" s="108"/>
      <c r="Q194" s="108"/>
      <c r="R194" s="108"/>
      <c r="S194" s="108"/>
      <c r="T194" s="108"/>
      <c r="U194" s="108"/>
    </row>
    <row r="195" spans="1:21" ht="12.75" customHeight="1" x14ac:dyDescent="0.25">
      <c r="A195" s="108"/>
      <c r="B195" s="108"/>
      <c r="C195" s="108"/>
      <c r="D195" s="108"/>
      <c r="E195" s="108"/>
      <c r="F195" s="108"/>
      <c r="G195" s="108"/>
      <c r="H195" s="108"/>
      <c r="I195" s="108"/>
      <c r="J195" s="108"/>
      <c r="K195" s="108"/>
      <c r="L195" s="108"/>
      <c r="M195" s="108"/>
      <c r="N195" s="108"/>
      <c r="O195" s="108"/>
      <c r="P195" s="108"/>
      <c r="Q195" s="108"/>
      <c r="R195" s="108"/>
      <c r="S195" s="108"/>
      <c r="T195" s="108"/>
      <c r="U195" s="108"/>
    </row>
    <row r="196" spans="1:21" ht="12.75" customHeight="1" x14ac:dyDescent="0.25">
      <c r="A196" s="108"/>
      <c r="B196" s="108"/>
      <c r="C196" s="108"/>
      <c r="D196" s="108"/>
      <c r="E196" s="108"/>
      <c r="F196" s="108"/>
      <c r="G196" s="108"/>
      <c r="H196" s="108"/>
      <c r="I196" s="108"/>
      <c r="J196" s="108"/>
      <c r="K196" s="108"/>
      <c r="L196" s="108"/>
      <c r="M196" s="108"/>
      <c r="N196" s="108"/>
      <c r="O196" s="108"/>
      <c r="P196" s="108"/>
      <c r="Q196" s="108"/>
      <c r="R196" s="108"/>
      <c r="S196" s="108"/>
      <c r="T196" s="108"/>
      <c r="U196" s="108"/>
    </row>
    <row r="197" spans="1:21" ht="12.75" customHeight="1" x14ac:dyDescent="0.25">
      <c r="A197" s="108"/>
      <c r="B197" s="108"/>
      <c r="C197" s="108"/>
      <c r="D197" s="108"/>
      <c r="E197" s="108"/>
      <c r="F197" s="108"/>
      <c r="G197" s="108"/>
      <c r="H197" s="108"/>
      <c r="I197" s="108"/>
      <c r="J197" s="108"/>
      <c r="K197" s="108"/>
      <c r="L197" s="108"/>
      <c r="M197" s="108"/>
      <c r="N197" s="108"/>
      <c r="O197" s="108"/>
      <c r="P197" s="108"/>
      <c r="Q197" s="108"/>
      <c r="R197" s="108"/>
      <c r="S197" s="108"/>
      <c r="T197" s="108"/>
      <c r="U197" s="108"/>
    </row>
    <row r="198" spans="1:21" ht="12.75" customHeight="1" x14ac:dyDescent="0.25">
      <c r="A198" s="108"/>
      <c r="B198" s="108"/>
      <c r="C198" s="108"/>
      <c r="D198" s="108"/>
      <c r="E198" s="108"/>
      <c r="F198" s="108"/>
      <c r="G198" s="108"/>
      <c r="H198" s="108"/>
      <c r="I198" s="108"/>
      <c r="J198" s="108"/>
      <c r="K198" s="108"/>
      <c r="L198" s="108"/>
      <c r="M198" s="108"/>
      <c r="N198" s="108"/>
      <c r="O198" s="108"/>
      <c r="P198" s="108"/>
      <c r="Q198" s="108"/>
      <c r="R198" s="108"/>
      <c r="S198" s="108"/>
      <c r="T198" s="108"/>
      <c r="U198" s="108"/>
    </row>
    <row r="199" spans="1:21" ht="12.75" customHeight="1" x14ac:dyDescent="0.25">
      <c r="A199" s="108"/>
      <c r="B199" s="108"/>
      <c r="C199" s="108"/>
      <c r="D199" s="108"/>
      <c r="E199" s="108"/>
      <c r="F199" s="108"/>
      <c r="G199" s="108"/>
      <c r="H199" s="108"/>
      <c r="I199" s="108"/>
      <c r="J199" s="108"/>
      <c r="K199" s="108"/>
      <c r="L199" s="108"/>
      <c r="M199" s="108"/>
      <c r="N199" s="108"/>
      <c r="O199" s="108"/>
      <c r="P199" s="108"/>
      <c r="Q199" s="108"/>
      <c r="R199" s="108"/>
      <c r="S199" s="108"/>
      <c r="T199" s="108"/>
      <c r="U199" s="108"/>
    </row>
    <row r="200" spans="1:21" ht="12.75" customHeight="1" x14ac:dyDescent="0.25">
      <c r="A200" s="108"/>
      <c r="B200" s="108"/>
      <c r="C200" s="108"/>
      <c r="D200" s="108"/>
      <c r="E200" s="108"/>
      <c r="F200" s="108"/>
      <c r="G200" s="108"/>
      <c r="H200" s="108"/>
      <c r="I200" s="108"/>
      <c r="J200" s="108"/>
      <c r="K200" s="108"/>
      <c r="L200" s="108"/>
      <c r="M200" s="108"/>
      <c r="N200" s="108"/>
      <c r="O200" s="108"/>
      <c r="P200" s="108"/>
      <c r="Q200" s="108"/>
      <c r="R200" s="108"/>
      <c r="S200" s="108"/>
      <c r="T200" s="108"/>
      <c r="U200" s="108"/>
    </row>
    <row r="201" spans="1:21" ht="12.75" customHeight="1" x14ac:dyDescent="0.25">
      <c r="A201" s="108"/>
      <c r="B201" s="108"/>
      <c r="C201" s="108"/>
      <c r="D201" s="108"/>
      <c r="E201" s="108"/>
      <c r="F201" s="108"/>
      <c r="G201" s="108"/>
      <c r="H201" s="108"/>
      <c r="I201" s="108"/>
      <c r="J201" s="108"/>
      <c r="K201" s="108"/>
      <c r="L201" s="108"/>
      <c r="M201" s="108"/>
      <c r="N201" s="108"/>
      <c r="O201" s="108"/>
      <c r="P201" s="108"/>
      <c r="Q201" s="108"/>
      <c r="R201" s="108"/>
      <c r="S201" s="108"/>
      <c r="T201" s="108"/>
      <c r="U201" s="108"/>
    </row>
    <row r="202" spans="1:21" ht="12.75" customHeight="1" x14ac:dyDescent="0.25">
      <c r="A202" s="108"/>
      <c r="B202" s="108"/>
      <c r="C202" s="108"/>
      <c r="D202" s="108"/>
      <c r="E202" s="108"/>
      <c r="F202" s="108"/>
      <c r="G202" s="108"/>
      <c r="H202" s="108"/>
      <c r="I202" s="108"/>
      <c r="J202" s="108"/>
      <c r="K202" s="108"/>
      <c r="L202" s="108"/>
      <c r="M202" s="108"/>
      <c r="N202" s="108"/>
      <c r="O202" s="108"/>
      <c r="P202" s="108"/>
      <c r="Q202" s="108"/>
      <c r="R202" s="108"/>
      <c r="S202" s="108"/>
      <c r="T202" s="108"/>
      <c r="U202" s="108"/>
    </row>
    <row r="203" spans="1:21" ht="12.75" customHeight="1" x14ac:dyDescent="0.25">
      <c r="A203" s="108"/>
      <c r="B203" s="108"/>
      <c r="C203" s="108"/>
      <c r="D203" s="108"/>
      <c r="E203" s="108"/>
      <c r="F203" s="108"/>
      <c r="G203" s="108"/>
      <c r="H203" s="108"/>
      <c r="I203" s="108"/>
      <c r="J203" s="108"/>
      <c r="K203" s="108"/>
      <c r="L203" s="108"/>
      <c r="M203" s="108"/>
      <c r="N203" s="108"/>
      <c r="O203" s="108"/>
      <c r="P203" s="108"/>
      <c r="Q203" s="108"/>
      <c r="R203" s="108"/>
      <c r="S203" s="108"/>
      <c r="T203" s="108"/>
      <c r="U203" s="108"/>
    </row>
    <row r="204" spans="1:21" ht="12.75" customHeight="1" x14ac:dyDescent="0.25">
      <c r="A204" s="108"/>
      <c r="B204" s="108"/>
      <c r="C204" s="108"/>
      <c r="D204" s="108"/>
      <c r="E204" s="108"/>
      <c r="F204" s="108"/>
      <c r="G204" s="108"/>
      <c r="H204" s="108"/>
      <c r="I204" s="108"/>
      <c r="J204" s="108"/>
      <c r="K204" s="108"/>
      <c r="L204" s="108"/>
      <c r="M204" s="108"/>
      <c r="N204" s="108"/>
      <c r="O204" s="108"/>
      <c r="P204" s="108"/>
      <c r="Q204" s="108"/>
      <c r="R204" s="108"/>
      <c r="S204" s="108"/>
      <c r="T204" s="108"/>
      <c r="U204" s="108"/>
    </row>
    <row r="205" spans="1:21" ht="12.75" customHeight="1" x14ac:dyDescent="0.25">
      <c r="A205" s="108"/>
      <c r="B205" s="108"/>
      <c r="C205" s="108"/>
      <c r="D205" s="108"/>
      <c r="E205" s="108"/>
      <c r="F205" s="108"/>
      <c r="G205" s="108"/>
      <c r="H205" s="108"/>
      <c r="I205" s="108"/>
      <c r="J205" s="108"/>
      <c r="K205" s="108"/>
      <c r="L205" s="108"/>
      <c r="M205" s="108"/>
      <c r="N205" s="108"/>
      <c r="O205" s="108"/>
      <c r="P205" s="108"/>
      <c r="Q205" s="108"/>
      <c r="R205" s="108"/>
      <c r="S205" s="108"/>
      <c r="T205" s="108"/>
      <c r="U205" s="108"/>
    </row>
    <row r="206" spans="1:21" ht="12.75" customHeight="1" x14ac:dyDescent="0.25">
      <c r="A206" s="108"/>
      <c r="B206" s="108"/>
      <c r="C206" s="108"/>
      <c r="D206" s="108"/>
      <c r="E206" s="108"/>
      <c r="F206" s="108"/>
      <c r="G206" s="108"/>
      <c r="H206" s="108"/>
      <c r="I206" s="108"/>
      <c r="J206" s="108"/>
      <c r="K206" s="108"/>
      <c r="L206" s="108"/>
      <c r="M206" s="108"/>
      <c r="N206" s="108"/>
      <c r="O206" s="108"/>
      <c r="P206" s="108"/>
      <c r="Q206" s="108"/>
      <c r="R206" s="108"/>
      <c r="S206" s="108"/>
      <c r="T206" s="108"/>
      <c r="U206" s="108"/>
    </row>
    <row r="207" spans="1:21" ht="12.75" customHeight="1" x14ac:dyDescent="0.25">
      <c r="A207" s="108"/>
      <c r="B207" s="108"/>
      <c r="C207" s="108"/>
      <c r="D207" s="108"/>
      <c r="E207" s="108"/>
      <c r="F207" s="108"/>
      <c r="G207" s="108"/>
      <c r="H207" s="108"/>
      <c r="I207" s="108"/>
      <c r="J207" s="108"/>
      <c r="K207" s="108"/>
      <c r="L207" s="108"/>
      <c r="M207" s="108"/>
      <c r="N207" s="108"/>
      <c r="O207" s="108"/>
      <c r="P207" s="108"/>
      <c r="Q207" s="108"/>
      <c r="R207" s="108"/>
      <c r="S207" s="108"/>
      <c r="T207" s="108"/>
      <c r="U207" s="108"/>
    </row>
    <row r="208" spans="1:21" ht="12.75" customHeight="1" x14ac:dyDescent="0.25">
      <c r="A208" s="108"/>
      <c r="B208" s="108"/>
      <c r="C208" s="108"/>
      <c r="D208" s="108"/>
      <c r="E208" s="108"/>
      <c r="F208" s="108"/>
      <c r="G208" s="108"/>
      <c r="H208" s="108"/>
      <c r="I208" s="108"/>
      <c r="J208" s="108"/>
      <c r="K208" s="108"/>
      <c r="L208" s="108"/>
      <c r="M208" s="108"/>
      <c r="N208" s="108"/>
      <c r="O208" s="108"/>
      <c r="P208" s="108"/>
      <c r="Q208" s="108"/>
      <c r="R208" s="108"/>
      <c r="S208" s="108"/>
      <c r="T208" s="108"/>
      <c r="U208" s="108"/>
    </row>
    <row r="209" spans="1:21" ht="12.75" customHeight="1" x14ac:dyDescent="0.25">
      <c r="A209" s="108"/>
      <c r="B209" s="108"/>
      <c r="C209" s="108"/>
      <c r="D209" s="108"/>
      <c r="E209" s="108"/>
      <c r="F209" s="108"/>
      <c r="G209" s="108"/>
      <c r="H209" s="108"/>
      <c r="I209" s="108"/>
      <c r="J209" s="108"/>
      <c r="K209" s="108"/>
      <c r="L209" s="108"/>
      <c r="M209" s="108"/>
      <c r="N209" s="108"/>
      <c r="O209" s="108"/>
      <c r="P209" s="108"/>
      <c r="Q209" s="108"/>
      <c r="R209" s="108"/>
      <c r="S209" s="108"/>
      <c r="T209" s="108"/>
      <c r="U209" s="108"/>
    </row>
    <row r="210" spans="1:21" ht="12.75" customHeight="1" x14ac:dyDescent="0.25">
      <c r="A210" s="108"/>
      <c r="B210" s="108"/>
      <c r="C210" s="108"/>
      <c r="D210" s="108"/>
      <c r="E210" s="108"/>
      <c r="F210" s="108"/>
      <c r="G210" s="108"/>
      <c r="H210" s="108"/>
      <c r="I210" s="108"/>
      <c r="J210" s="108"/>
      <c r="K210" s="108"/>
      <c r="L210" s="108"/>
      <c r="M210" s="108"/>
      <c r="N210" s="108"/>
      <c r="O210" s="108"/>
      <c r="P210" s="108"/>
      <c r="Q210" s="108"/>
      <c r="R210" s="108"/>
      <c r="S210" s="108"/>
      <c r="T210" s="108"/>
      <c r="U210" s="108"/>
    </row>
    <row r="211" spans="1:21" ht="12.75" customHeight="1" x14ac:dyDescent="0.25">
      <c r="A211" s="108"/>
      <c r="B211" s="108"/>
      <c r="C211" s="108"/>
      <c r="D211" s="108"/>
      <c r="E211" s="108"/>
      <c r="F211" s="108"/>
      <c r="G211" s="108"/>
      <c r="H211" s="108"/>
      <c r="I211" s="108"/>
      <c r="J211" s="108"/>
      <c r="K211" s="108"/>
      <c r="L211" s="108"/>
      <c r="M211" s="108"/>
      <c r="N211" s="108"/>
      <c r="O211" s="108"/>
      <c r="P211" s="108"/>
      <c r="Q211" s="108"/>
      <c r="R211" s="108"/>
      <c r="S211" s="108"/>
      <c r="T211" s="108"/>
      <c r="U211" s="108"/>
    </row>
    <row r="212" spans="1:21" ht="12.75" customHeight="1" x14ac:dyDescent="0.25">
      <c r="A212" s="108"/>
      <c r="B212" s="108"/>
      <c r="C212" s="108"/>
      <c r="D212" s="108"/>
      <c r="E212" s="108"/>
      <c r="F212" s="108"/>
      <c r="G212" s="108"/>
      <c r="H212" s="108"/>
      <c r="I212" s="108"/>
      <c r="J212" s="108"/>
      <c r="K212" s="108"/>
      <c r="L212" s="108"/>
      <c r="M212" s="108"/>
      <c r="N212" s="108"/>
      <c r="O212" s="108"/>
      <c r="P212" s="108"/>
      <c r="Q212" s="108"/>
      <c r="R212" s="108"/>
      <c r="S212" s="108"/>
      <c r="T212" s="108"/>
      <c r="U212" s="108"/>
    </row>
    <row r="213" spans="1:21" ht="12.75" customHeight="1" x14ac:dyDescent="0.25">
      <c r="A213" s="108"/>
      <c r="B213" s="108"/>
      <c r="C213" s="108"/>
      <c r="D213" s="108"/>
      <c r="E213" s="108"/>
      <c r="F213" s="108"/>
      <c r="G213" s="108"/>
      <c r="H213" s="108"/>
      <c r="I213" s="108"/>
      <c r="J213" s="108"/>
      <c r="K213" s="108"/>
      <c r="L213" s="108"/>
      <c r="M213" s="108"/>
      <c r="N213" s="108"/>
      <c r="O213" s="108"/>
      <c r="P213" s="108"/>
      <c r="Q213" s="108"/>
      <c r="R213" s="108"/>
      <c r="S213" s="108"/>
      <c r="T213" s="108"/>
      <c r="U213" s="108"/>
    </row>
    <row r="214" spans="1:21" ht="12.75" customHeight="1" x14ac:dyDescent="0.25">
      <c r="A214" s="108"/>
      <c r="B214" s="108"/>
      <c r="C214" s="108"/>
      <c r="D214" s="108"/>
      <c r="E214" s="108"/>
      <c r="F214" s="108"/>
      <c r="G214" s="108"/>
      <c r="H214" s="108"/>
      <c r="I214" s="108"/>
      <c r="J214" s="108"/>
      <c r="K214" s="108"/>
      <c r="L214" s="108"/>
      <c r="M214" s="108"/>
      <c r="N214" s="108"/>
      <c r="O214" s="108"/>
      <c r="P214" s="108"/>
      <c r="Q214" s="108"/>
      <c r="R214" s="108"/>
      <c r="S214" s="108"/>
      <c r="T214" s="108"/>
      <c r="U214" s="108"/>
    </row>
    <row r="215" spans="1:21" ht="12.75" customHeight="1" x14ac:dyDescent="0.25">
      <c r="A215" s="108"/>
      <c r="B215" s="108"/>
      <c r="C215" s="108"/>
      <c r="D215" s="108"/>
      <c r="E215" s="108"/>
      <c r="F215" s="108"/>
      <c r="G215" s="108"/>
      <c r="H215" s="108"/>
      <c r="I215" s="108"/>
      <c r="J215" s="108"/>
      <c r="K215" s="108"/>
      <c r="L215" s="108"/>
      <c r="M215" s="108"/>
      <c r="N215" s="108"/>
      <c r="O215" s="108"/>
      <c r="P215" s="108"/>
      <c r="Q215" s="108"/>
      <c r="R215" s="108"/>
      <c r="S215" s="108"/>
      <c r="T215" s="108"/>
      <c r="U215" s="108"/>
    </row>
    <row r="216" spans="1:21" ht="12.75" customHeight="1" x14ac:dyDescent="0.25">
      <c r="A216" s="108"/>
      <c r="B216" s="108"/>
      <c r="C216" s="108"/>
      <c r="D216" s="108"/>
      <c r="E216" s="108"/>
      <c r="F216" s="108"/>
      <c r="G216" s="108"/>
      <c r="H216" s="108"/>
      <c r="I216" s="108"/>
      <c r="J216" s="108"/>
      <c r="K216" s="108"/>
      <c r="L216" s="108"/>
      <c r="M216" s="108"/>
      <c r="N216" s="108"/>
      <c r="O216" s="108"/>
      <c r="P216" s="108"/>
      <c r="Q216" s="108"/>
      <c r="R216" s="108"/>
      <c r="S216" s="108"/>
      <c r="T216" s="108"/>
      <c r="U216" s="108"/>
    </row>
    <row r="217" spans="1:21" ht="12.75" customHeight="1" x14ac:dyDescent="0.25">
      <c r="A217" s="108"/>
      <c r="B217" s="108"/>
      <c r="C217" s="108"/>
      <c r="D217" s="108"/>
      <c r="E217" s="108"/>
      <c r="F217" s="108"/>
      <c r="G217" s="108"/>
      <c r="H217" s="108"/>
      <c r="I217" s="108"/>
      <c r="J217" s="108"/>
      <c r="K217" s="108"/>
      <c r="L217" s="108"/>
      <c r="M217" s="108"/>
      <c r="N217" s="108"/>
      <c r="O217" s="108"/>
      <c r="P217" s="108"/>
      <c r="Q217" s="108"/>
      <c r="R217" s="108"/>
      <c r="S217" s="108"/>
      <c r="T217" s="108"/>
      <c r="U217" s="108"/>
    </row>
    <row r="218" spans="1:21" ht="12.75" customHeight="1" x14ac:dyDescent="0.25">
      <c r="A218" s="108"/>
      <c r="B218" s="108"/>
      <c r="C218" s="108"/>
      <c r="D218" s="108"/>
      <c r="E218" s="108"/>
      <c r="F218" s="108"/>
      <c r="G218" s="108"/>
      <c r="H218" s="108"/>
      <c r="I218" s="108"/>
      <c r="J218" s="108"/>
      <c r="K218" s="108"/>
      <c r="L218" s="108"/>
      <c r="M218" s="108"/>
      <c r="N218" s="108"/>
      <c r="O218" s="108"/>
      <c r="P218" s="108"/>
      <c r="Q218" s="108"/>
      <c r="R218" s="108"/>
      <c r="S218" s="108"/>
      <c r="T218" s="108"/>
      <c r="U218" s="108"/>
    </row>
    <row r="219" spans="1:21" ht="12.75" customHeight="1" x14ac:dyDescent="0.25">
      <c r="A219" s="108"/>
      <c r="B219" s="108"/>
      <c r="C219" s="108"/>
      <c r="D219" s="108"/>
      <c r="E219" s="108"/>
      <c r="F219" s="108"/>
      <c r="G219" s="108"/>
      <c r="H219" s="108"/>
      <c r="I219" s="108"/>
      <c r="J219" s="108"/>
      <c r="K219" s="108"/>
      <c r="L219" s="108"/>
      <c r="M219" s="108"/>
      <c r="N219" s="108"/>
      <c r="O219" s="108"/>
      <c r="P219" s="108"/>
      <c r="Q219" s="108"/>
      <c r="R219" s="108"/>
      <c r="S219" s="108"/>
      <c r="T219" s="108"/>
      <c r="U219" s="108"/>
    </row>
    <row r="220" spans="1:21" ht="12.75" customHeight="1" x14ac:dyDescent="0.25">
      <c r="A220" s="108"/>
      <c r="B220" s="108"/>
      <c r="C220" s="108"/>
      <c r="D220" s="108"/>
      <c r="E220" s="108"/>
      <c r="F220" s="108"/>
      <c r="G220" s="108"/>
      <c r="H220" s="108"/>
      <c r="I220" s="108"/>
      <c r="J220" s="108"/>
      <c r="K220" s="108"/>
      <c r="L220" s="108"/>
      <c r="M220" s="108"/>
      <c r="N220" s="108"/>
      <c r="O220" s="108"/>
      <c r="P220" s="108"/>
      <c r="Q220" s="108"/>
      <c r="R220" s="108"/>
      <c r="S220" s="108"/>
      <c r="T220" s="108"/>
      <c r="U220" s="108"/>
    </row>
    <row r="221" spans="1:21" ht="12.75" customHeight="1" x14ac:dyDescent="0.25">
      <c r="A221" s="108"/>
      <c r="B221" s="108"/>
      <c r="C221" s="108"/>
      <c r="D221" s="108"/>
      <c r="E221" s="108"/>
      <c r="F221" s="108"/>
      <c r="G221" s="108"/>
      <c r="H221" s="108"/>
      <c r="I221" s="108"/>
      <c r="J221" s="108"/>
      <c r="K221" s="108"/>
      <c r="L221" s="108"/>
      <c r="M221" s="108"/>
      <c r="N221" s="108"/>
      <c r="O221" s="108"/>
      <c r="P221" s="108"/>
      <c r="Q221" s="108"/>
      <c r="R221" s="108"/>
      <c r="S221" s="108"/>
      <c r="T221" s="108"/>
      <c r="U221" s="108"/>
    </row>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vt:lpstr>
      <vt:lpstr>MATRIZ DE RIESGOS </vt:lpstr>
      <vt:lpstr>MATRIZ DE CALOR INHERENTE</vt:lpstr>
      <vt:lpstr>MATRIZ DE CALOR RESIDUAL</vt:lpstr>
      <vt:lpstr>TABLA DE PROBABILIDAD</vt:lpstr>
      <vt:lpstr>TABLA DE IMPACTO</vt:lpstr>
      <vt:lpstr>TABLA DE VALORACION DE CONTROLE</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alvaro riascos mora</cp:lastModifiedBy>
  <dcterms:created xsi:type="dcterms:W3CDTF">2020-03-24T23:12:47Z</dcterms:created>
  <dcterms:modified xsi:type="dcterms:W3CDTF">2023-10-19T14:29:36Z</dcterms:modified>
</cp:coreProperties>
</file>